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4240" windowHeight="12510" tabRatio="784"/>
  </bookViews>
  <sheets>
    <sheet name="2019年财政收入" sheetId="4" r:id="rId1"/>
    <sheet name="2019年财政支出" sheetId="5" r:id="rId2"/>
    <sheet name="2019年政府性基金收支" sheetId="6" r:id="rId3"/>
    <sheet name="2019年社保基金完成" sheetId="1" r:id="rId4"/>
    <sheet name="2020年财政收入计划" sheetId="7" r:id="rId5"/>
    <sheet name="2020年财政支出计划" sheetId="8" r:id="rId6"/>
    <sheet name="2020年政府性基金收支计划" sheetId="3" r:id="rId7"/>
    <sheet name="2020年社保基金预算" sheetId="2" r:id="rId8"/>
  </sheets>
  <calcPr calcId="144525"/>
</workbook>
</file>

<file path=xl/calcChain.xml><?xml version="1.0" encoding="utf-8"?>
<calcChain xmlns="http://schemas.openxmlformats.org/spreadsheetml/2006/main">
  <c r="H13" i="2" l="1"/>
  <c r="D13" i="2"/>
  <c r="H12" i="2"/>
  <c r="D12" i="2"/>
  <c r="H11" i="2"/>
  <c r="D11" i="2"/>
  <c r="H10" i="2"/>
  <c r="D10" i="2"/>
  <c r="H9" i="2"/>
  <c r="D9" i="2"/>
  <c r="H8" i="2"/>
  <c r="D8" i="2"/>
  <c r="H7" i="2"/>
  <c r="D7" i="2"/>
  <c r="H6" i="2"/>
  <c r="G6" i="2"/>
  <c r="F6" i="2"/>
  <c r="C6" i="2"/>
  <c r="D6" i="2" s="1"/>
  <c r="B6" i="2"/>
  <c r="D13" i="3"/>
  <c r="D17" i="3" s="1"/>
  <c r="B13" i="3"/>
  <c r="B17" i="3" s="1"/>
  <c r="D6" i="3"/>
  <c r="B6" i="3"/>
  <c r="E28" i="8"/>
  <c r="D28" i="8"/>
  <c r="C28" i="8" s="1"/>
  <c r="F28" i="8" s="1"/>
  <c r="B28" i="8"/>
  <c r="F27" i="8"/>
  <c r="C27" i="8"/>
  <c r="C26" i="8"/>
  <c r="C25" i="8"/>
  <c r="F25" i="8" s="1"/>
  <c r="F24" i="8"/>
  <c r="C24" i="8"/>
  <c r="C23" i="8"/>
  <c r="F23" i="8" s="1"/>
  <c r="F22" i="8"/>
  <c r="C22" i="8"/>
  <c r="C21" i="8"/>
  <c r="F21" i="8" s="1"/>
  <c r="F20" i="8"/>
  <c r="C20" i="8"/>
  <c r="C19" i="8"/>
  <c r="F19" i="8" s="1"/>
  <c r="F18" i="8"/>
  <c r="C18" i="8"/>
  <c r="C17" i="8"/>
  <c r="F17" i="8" s="1"/>
  <c r="F16" i="8"/>
  <c r="C16" i="8"/>
  <c r="C15" i="8"/>
  <c r="F15" i="8" s="1"/>
  <c r="F14" i="8"/>
  <c r="C14" i="8"/>
  <c r="C13" i="8"/>
  <c r="F13" i="8" s="1"/>
  <c r="F12" i="8"/>
  <c r="C12" i="8"/>
  <c r="C11" i="8"/>
  <c r="F11" i="8" s="1"/>
  <c r="F10" i="8"/>
  <c r="C10" i="8"/>
  <c r="C9" i="8"/>
  <c r="F9" i="8" s="1"/>
  <c r="F8" i="8"/>
  <c r="C8" i="8"/>
  <c r="C7" i="8"/>
  <c r="F7" i="8" s="1"/>
  <c r="G10" i="7"/>
  <c r="F10" i="7"/>
  <c r="D10" i="7"/>
  <c r="C10" i="7"/>
  <c r="E9" i="7"/>
  <c r="B9" i="7"/>
  <c r="E8" i="7"/>
  <c r="H8" i="7" s="1"/>
  <c r="B8" i="7"/>
  <c r="E7" i="7"/>
  <c r="B7" i="7"/>
  <c r="B10" i="7" s="1"/>
  <c r="H13" i="1"/>
  <c r="D13" i="1"/>
  <c r="H12" i="1"/>
  <c r="D12" i="1"/>
  <c r="H11" i="1"/>
  <c r="D11" i="1"/>
  <c r="H10" i="1"/>
  <c r="D10" i="1"/>
  <c r="H9" i="1"/>
  <c r="D9" i="1"/>
  <c r="H8" i="1"/>
  <c r="D8" i="1"/>
  <c r="H7" i="1"/>
  <c r="D7" i="1"/>
  <c r="G6" i="1"/>
  <c r="H6" i="1" s="1"/>
  <c r="F6" i="1"/>
  <c r="C6" i="1"/>
  <c r="D6" i="1" s="1"/>
  <c r="B6" i="1"/>
  <c r="H15" i="6"/>
  <c r="H14" i="6"/>
  <c r="C13" i="6"/>
  <c r="C19" i="6" s="1"/>
  <c r="H12" i="6"/>
  <c r="H11" i="6"/>
  <c r="H10" i="6"/>
  <c r="H9" i="6"/>
  <c r="H8" i="6"/>
  <c r="G7" i="6"/>
  <c r="G6" i="6" s="1"/>
  <c r="F7" i="6"/>
  <c r="D7" i="6"/>
  <c r="F6" i="6"/>
  <c r="F13" i="6" s="1"/>
  <c r="F19" i="6" s="1"/>
  <c r="C6" i="6"/>
  <c r="D6" i="6" s="1"/>
  <c r="B6" i="6"/>
  <c r="B13" i="6" s="1"/>
  <c r="B19" i="6" s="1"/>
  <c r="E28" i="5"/>
  <c r="D28" i="5"/>
  <c r="C28" i="5"/>
  <c r="F28" i="5" s="1"/>
  <c r="B28" i="5"/>
  <c r="C27" i="5"/>
  <c r="F27" i="5" s="1"/>
  <c r="F26" i="5"/>
  <c r="C26" i="5"/>
  <c r="C25" i="5"/>
  <c r="F25" i="5" s="1"/>
  <c r="F24" i="5"/>
  <c r="C24" i="5"/>
  <c r="C23" i="5"/>
  <c r="F23" i="5" s="1"/>
  <c r="F22" i="5"/>
  <c r="C22" i="5"/>
  <c r="C21" i="5"/>
  <c r="F21" i="5" s="1"/>
  <c r="F20" i="5"/>
  <c r="C20" i="5"/>
  <c r="C19" i="5"/>
  <c r="F19" i="5" s="1"/>
  <c r="F18" i="5"/>
  <c r="C18" i="5"/>
  <c r="C17" i="5"/>
  <c r="F17" i="5" s="1"/>
  <c r="F16" i="5"/>
  <c r="C16" i="5"/>
  <c r="C15" i="5"/>
  <c r="F15" i="5" s="1"/>
  <c r="F14" i="5"/>
  <c r="C14" i="5"/>
  <c r="C13" i="5"/>
  <c r="F13" i="5" s="1"/>
  <c r="F12" i="5"/>
  <c r="C12" i="5"/>
  <c r="C11" i="5"/>
  <c r="F11" i="5" s="1"/>
  <c r="F10" i="5"/>
  <c r="C10" i="5"/>
  <c r="C9" i="5"/>
  <c r="F9" i="5" s="1"/>
  <c r="F8" i="5"/>
  <c r="C8" i="5"/>
  <c r="C7" i="5"/>
  <c r="F7" i="5" s="1"/>
  <c r="G11" i="4"/>
  <c r="F11" i="4"/>
  <c r="D11" i="4"/>
  <c r="C11" i="4"/>
  <c r="E10" i="4"/>
  <c r="H10" i="4" s="1"/>
  <c r="B10" i="4"/>
  <c r="E9" i="4"/>
  <c r="H9" i="4" s="1"/>
  <c r="B9" i="4"/>
  <c r="E8" i="4"/>
  <c r="B8" i="4"/>
  <c r="H8" i="4" s="1"/>
  <c r="H7" i="4"/>
  <c r="E7" i="4"/>
  <c r="B7" i="4"/>
  <c r="B11" i="4" s="1"/>
  <c r="G13" i="6" l="1"/>
  <c r="H6" i="6"/>
  <c r="D19" i="6"/>
  <c r="H7" i="6"/>
  <c r="D13" i="6"/>
  <c r="E11" i="4"/>
  <c r="H11" i="4" s="1"/>
  <c r="E10" i="7"/>
  <c r="H10" i="7" s="1"/>
  <c r="H9" i="7"/>
  <c r="H7" i="7"/>
  <c r="G19" i="6" l="1"/>
  <c r="H19" i="6" s="1"/>
  <c r="H13" i="6"/>
</calcChain>
</file>

<file path=xl/sharedStrings.xml><?xml version="1.0" encoding="utf-8"?>
<sst xmlns="http://schemas.openxmlformats.org/spreadsheetml/2006/main" count="229" uniqueCount="129">
  <si>
    <t>附件1</t>
  </si>
  <si>
    <t>唐河县2019年一般公共预算收入完成表</t>
  </si>
  <si>
    <t>编制单位：唐河县财政局</t>
  </si>
  <si>
    <t>单位：万元</t>
  </si>
  <si>
    <t xml:space="preserve">         年度
 项目</t>
  </si>
  <si>
    <t>2019年计划</t>
  </si>
  <si>
    <t>2019年完成</t>
  </si>
  <si>
    <t>占计划%</t>
  </si>
  <si>
    <t>合计</t>
  </si>
  <si>
    <t>县直</t>
  </si>
  <si>
    <t>乡镇</t>
  </si>
  <si>
    <t>一、税收收入</t>
  </si>
  <si>
    <t>二、国有资产收益</t>
  </si>
  <si>
    <t>三、非税收入</t>
  </si>
  <si>
    <t>四、专项收入</t>
  </si>
  <si>
    <t>合   计</t>
  </si>
  <si>
    <t>附件2</t>
  </si>
  <si>
    <t>唐河县2019年一般公共预算支出完成表</t>
  </si>
  <si>
    <t xml:space="preserve">               年度项目</t>
  </si>
  <si>
    <t>2019年预算调整</t>
  </si>
  <si>
    <t>完成计划%</t>
  </si>
  <si>
    <t>一、一般公共服务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</si>
  <si>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</si>
  <si>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</si>
  <si>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</si>
  <si>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</si>
  <si>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</si>
  <si>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</si>
  <si>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</si>
  <si>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</si>
  <si>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</si>
  <si>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</si>
  <si>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</si>
  <si>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</si>
  <si>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十四、国土资源气象等事务</t>
  </si>
  <si>
    <t>十五、住房保障支出</t>
  </si>
  <si>
    <t>十六、粮油物资管理及储备事务</t>
  </si>
  <si>
    <t>十七、灾害防治及应急管理</t>
  </si>
  <si>
    <t>十八、预备费</t>
  </si>
  <si>
    <t>十九、其他支出</t>
  </si>
  <si>
    <t>二十、债务付息支出</t>
  </si>
  <si>
    <t>二一、上解支出</t>
  </si>
  <si>
    <t>合     计</t>
  </si>
  <si>
    <t>附件3</t>
  </si>
  <si>
    <t>唐河县2019年政府性基金预算收支完成表</t>
  </si>
  <si>
    <t>收           入</t>
  </si>
  <si>
    <t>支           出</t>
  </si>
  <si>
    <r>
      <rPr>
        <b/>
        <sz val="14"/>
        <rFont val="宋体"/>
        <family val="3"/>
        <charset val="134"/>
      </rPr>
      <t xml:space="preserve">项    </t>
    </r>
    <r>
      <rPr>
        <b/>
        <sz val="12"/>
        <rFont val="宋体"/>
        <family val="3"/>
        <charset val="134"/>
      </rPr>
      <t>目</t>
    </r>
  </si>
  <si>
    <t>2019年
调整计划</t>
  </si>
  <si>
    <t>2019年
完成</t>
  </si>
  <si>
    <t>国有土地使用权出让收入</t>
  </si>
  <si>
    <t>城乡社区支出</t>
  </si>
  <si>
    <t xml:space="preserve">        土地出让收入</t>
  </si>
  <si>
    <t xml:space="preserve">    国有土地使用权出让收入安排的支出</t>
  </si>
  <si>
    <t xml:space="preserve">      征地和拆迁补偿支出</t>
  </si>
  <si>
    <t xml:space="preserve">      城市建设支出</t>
  </si>
  <si>
    <t xml:space="preserve">      其他国有土地使用权出让收入安排的支出</t>
  </si>
  <si>
    <t>棚户区改造专项债券收入安排支出</t>
  </si>
  <si>
    <t>债务付息支出</t>
  </si>
  <si>
    <t>本级基金收入合计</t>
  </si>
  <si>
    <t>本级基金支出合计</t>
  </si>
  <si>
    <t>上级政府性基金补助收入</t>
  </si>
  <si>
    <t>上级补助政府性基金支出</t>
  </si>
  <si>
    <t>上级新增一般专项债券收入</t>
  </si>
  <si>
    <t>地方政府专项债券还本支出</t>
  </si>
  <si>
    <t>上年结余</t>
  </si>
  <si>
    <t>调出资金</t>
  </si>
  <si>
    <t>本年结余</t>
  </si>
  <si>
    <t>上解支出</t>
  </si>
  <si>
    <t>收入总计</t>
  </si>
  <si>
    <t>支出总计</t>
  </si>
  <si>
    <t>附件4</t>
  </si>
  <si>
    <t>唐河县2019年社会保险基金预算收支完成表</t>
  </si>
  <si>
    <t>收        入</t>
  </si>
  <si>
    <t>支        出</t>
  </si>
  <si>
    <t>项  目</t>
  </si>
  <si>
    <t>社会保险基金收入合计</t>
  </si>
  <si>
    <t>社会保险基金支出合计</t>
  </si>
  <si>
    <t xml:space="preserve"> 一、基本养老保险基金收入</t>
  </si>
  <si>
    <t xml:space="preserve"> 一、基本养老保险基金支出</t>
  </si>
  <si>
    <t xml:space="preserve"> 二、失业保险基金收入</t>
  </si>
  <si>
    <t xml:space="preserve"> 二、失业保险基金支出</t>
  </si>
  <si>
    <t xml:space="preserve"> 三、基本医疗保险基金收入</t>
  </si>
  <si>
    <t xml:space="preserve"> 三、基本医疗保险基金支出</t>
  </si>
  <si>
    <t xml:space="preserve"> 四、工伤保险基金收入</t>
  </si>
  <si>
    <t xml:space="preserve"> 四、工伤保险基金支出</t>
  </si>
  <si>
    <t xml:space="preserve"> 五、生育保险基金收入</t>
  </si>
  <si>
    <t xml:space="preserve"> 五、生育保险基金支出</t>
  </si>
  <si>
    <t xml:space="preserve"> 六、城乡居民基本医疗保险基金收入</t>
  </si>
  <si>
    <t xml:space="preserve"> 六、城乡居民基本医疗保险基金支出 </t>
  </si>
  <si>
    <t xml:space="preserve"> 七、城乡居民基本养老保险基金收入</t>
  </si>
  <si>
    <t xml:space="preserve"> 七、城乡居民基本养老保险基金支出</t>
  </si>
  <si>
    <t xml:space="preserve"> 八、其他社会保险基金收入</t>
  </si>
  <si>
    <t xml:space="preserve"> 八、其他社会保险基金支出</t>
  </si>
  <si>
    <t>附件5</t>
  </si>
  <si>
    <t>唐河县2020年一般公共预算收入计划表</t>
  </si>
  <si>
    <r>
      <rPr>
        <b/>
        <sz val="12"/>
        <rFont val="宋体"/>
        <family val="3"/>
        <charset val="134"/>
      </rPr>
      <t>201</t>
    </r>
    <r>
      <rPr>
        <b/>
        <sz val="12"/>
        <rFont val="宋体"/>
        <family val="3"/>
        <charset val="134"/>
      </rPr>
      <t>9</t>
    </r>
    <r>
      <rPr>
        <b/>
        <sz val="12"/>
        <rFont val="宋体"/>
        <family val="3"/>
        <charset val="134"/>
      </rPr>
      <t>年完成</t>
    </r>
  </si>
  <si>
    <r>
      <rPr>
        <b/>
        <sz val="12"/>
        <rFont val="宋体"/>
        <family val="3"/>
        <charset val="134"/>
      </rPr>
      <t>20</t>
    </r>
    <r>
      <rPr>
        <b/>
        <sz val="12"/>
        <rFont val="宋体"/>
        <family val="3"/>
        <charset val="134"/>
      </rPr>
      <t>20</t>
    </r>
    <r>
      <rPr>
        <b/>
        <sz val="12"/>
        <rFont val="宋体"/>
        <family val="3"/>
        <charset val="134"/>
      </rPr>
      <t>年计划</t>
    </r>
  </si>
  <si>
    <t>增幅%</t>
  </si>
  <si>
    <t>二、非税收入</t>
  </si>
  <si>
    <t>三、专项收入</t>
  </si>
  <si>
    <t>合      计</t>
  </si>
  <si>
    <t>附件6</t>
  </si>
  <si>
    <t>唐河县2020年一般公共预算支出计划表</t>
  </si>
  <si>
    <t xml:space="preserve">             年度
 项目</t>
  </si>
  <si>
    <r>
      <rPr>
        <b/>
        <sz val="12"/>
        <rFont val="宋体"/>
        <family val="3"/>
        <charset val="134"/>
      </rPr>
      <t>201</t>
    </r>
    <r>
      <rPr>
        <b/>
        <sz val="12"/>
        <rFont val="宋体"/>
        <family val="3"/>
        <charset val="134"/>
      </rPr>
      <t>9</t>
    </r>
    <r>
      <rPr>
        <b/>
        <sz val="12"/>
        <rFont val="宋体"/>
        <family val="3"/>
        <charset val="134"/>
      </rPr>
      <t>年计划</t>
    </r>
  </si>
  <si>
    <t>五、文化旅游体育与传媒</t>
  </si>
  <si>
    <t>七、卫生健康</t>
  </si>
  <si>
    <t>十四、自然资源海洋气象等事务</t>
  </si>
  <si>
    <t>十七、灾害防治及应急管理支出</t>
  </si>
  <si>
    <t>二十一、上解支出</t>
  </si>
  <si>
    <t>附件7</t>
  </si>
  <si>
    <t>唐河县2020年政府性基金预算收支预算表</t>
  </si>
  <si>
    <t>收                    入</t>
  </si>
  <si>
    <t>支                     出</t>
  </si>
  <si>
    <t>项      目</t>
  </si>
  <si>
    <t>2020年预算数</t>
  </si>
  <si>
    <t>国有土地使用权出让收入安排的支出</t>
  </si>
  <si>
    <t xml:space="preserve">    土地出让价款收入</t>
  </si>
  <si>
    <t>专项债券收入安排支出</t>
  </si>
  <si>
    <t>政府性基金上级补助支出</t>
  </si>
  <si>
    <t>专项债务付息支出</t>
  </si>
  <si>
    <t>本级政府性基金收入合计</t>
  </si>
  <si>
    <t>本级政府性基金支出合计</t>
  </si>
  <si>
    <t>政府性基金上级补助收入</t>
  </si>
  <si>
    <t>地方政府专项债务转贷收入</t>
  </si>
  <si>
    <t>附件8</t>
  </si>
  <si>
    <t>唐河县2020年社会保险基金预算收支预算表</t>
  </si>
  <si>
    <t>2019年预算数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</si>
</sst>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;[Red]0"/>
    <numFmt numFmtId="177" formatCode="0_ "/>
    <numFmt numFmtId="178" formatCode="0.0_ "/>
    <numFmt numFmtId="179" formatCode="0_);[Red]\(0\)"/>
  </numFmts>
  <fonts count="18">
    <font>
      <sz val="11"/>
      <color theme="1"/>
      <name val="宋体"/>
      <charset val="134"/>
      <scheme val="minor"/>
    </font>
    <font>
      <sz val="14"/>
      <name val="方正仿宋简体"/>
      <charset val="134"/>
    </font>
    <font>
      <sz val="12"/>
      <name val="楷体"/>
      <family val="3"/>
      <charset val="134"/>
    </font>
    <font>
      <b/>
      <sz val="24"/>
      <name val="方正小标宋简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22"/>
      <name val="方正小标宋简体"/>
      <charset val="134"/>
    </font>
    <font>
      <b/>
      <sz val="12"/>
      <name val="楷体"/>
      <family val="3"/>
      <charset val="134"/>
    </font>
    <font>
      <b/>
      <sz val="12"/>
      <name val="黑体"/>
      <family val="3"/>
      <charset val="134"/>
    </font>
    <font>
      <sz val="12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楷体"/>
      <family val="3"/>
      <charset val="134"/>
    </font>
    <font>
      <sz val="11"/>
      <name val="楷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96">
    <xf numFmtId="0" fontId="0" fillId="0" borderId="0" xfId="0"/>
    <xf numFmtId="0" fontId="1" fillId="0" borderId="0" xfId="0" applyFont="1"/>
    <xf numFmtId="177" fontId="1" fillId="0" borderId="0" xfId="0" applyNumberFormat="1" applyFont="1"/>
    <xf numFmtId="177" fontId="0" fillId="0" borderId="0" xfId="0" applyNumberFormat="1"/>
    <xf numFmtId="177" fontId="2" fillId="0" borderId="0" xfId="0" applyNumberFormat="1" applyFont="1"/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10" fillId="0" borderId="1" xfId="0" applyNumberFormat="1" applyFont="1" applyFill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179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177" fontId="14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 applyProtection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1" xfId="0" applyBorder="1"/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G17" sqref="G17"/>
    </sheetView>
  </sheetViews>
  <sheetFormatPr defaultColWidth="9" defaultRowHeight="13.5"/>
  <cols>
    <col min="1" max="1" width="19" customWidth="1"/>
    <col min="8" max="8" width="9" customWidth="1"/>
  </cols>
  <sheetData>
    <row r="1" spans="1:8" ht="27.75" customHeight="1">
      <c r="A1" s="32" t="s">
        <v>0</v>
      </c>
      <c r="B1" s="5"/>
      <c r="C1" s="5"/>
      <c r="D1" s="5"/>
      <c r="E1" s="5"/>
      <c r="F1" s="5"/>
      <c r="G1" s="5"/>
      <c r="H1" s="6"/>
    </row>
    <row r="2" spans="1:8" ht="47.25" customHeight="1">
      <c r="A2" s="67" t="s">
        <v>1</v>
      </c>
      <c r="B2" s="67"/>
      <c r="C2" s="67"/>
      <c r="D2" s="67"/>
      <c r="E2" s="67"/>
      <c r="F2" s="67"/>
      <c r="G2" s="67"/>
      <c r="H2" s="67"/>
    </row>
    <row r="3" spans="1:8" ht="44.25" customHeight="1">
      <c r="A3" s="5" t="s">
        <v>2</v>
      </c>
      <c r="B3" s="5"/>
      <c r="C3" s="5"/>
      <c r="D3" s="5"/>
      <c r="E3" s="5"/>
      <c r="F3" s="5"/>
      <c r="G3" s="68" t="s">
        <v>3</v>
      </c>
      <c r="H3" s="68"/>
    </row>
    <row r="4" spans="1:8" ht="35.25" customHeight="1">
      <c r="A4" s="70" t="s">
        <v>4</v>
      </c>
      <c r="B4" s="69" t="s">
        <v>5</v>
      </c>
      <c r="C4" s="69"/>
      <c r="D4" s="69"/>
      <c r="E4" s="69" t="s">
        <v>6</v>
      </c>
      <c r="F4" s="69"/>
      <c r="G4" s="69"/>
      <c r="H4" s="73" t="s">
        <v>7</v>
      </c>
    </row>
    <row r="5" spans="1:8" ht="24" customHeight="1">
      <c r="A5" s="70"/>
      <c r="B5" s="69" t="s">
        <v>8</v>
      </c>
      <c r="C5" s="69" t="s">
        <v>9</v>
      </c>
      <c r="D5" s="69" t="s">
        <v>10</v>
      </c>
      <c r="E5" s="69" t="s">
        <v>8</v>
      </c>
      <c r="F5" s="69" t="s">
        <v>9</v>
      </c>
      <c r="G5" s="69" t="s">
        <v>10</v>
      </c>
      <c r="H5" s="73"/>
    </row>
    <row r="6" spans="1:8" ht="24" customHeight="1">
      <c r="A6" s="71"/>
      <c r="B6" s="72"/>
      <c r="C6" s="72"/>
      <c r="D6" s="72"/>
      <c r="E6" s="72"/>
      <c r="F6" s="72"/>
      <c r="G6" s="72"/>
      <c r="H6" s="74"/>
    </row>
    <row r="7" spans="1:8" ht="44.25" customHeight="1">
      <c r="A7" s="42" t="s">
        <v>11</v>
      </c>
      <c r="B7" s="43">
        <f>C7+D7</f>
        <v>75363</v>
      </c>
      <c r="C7" s="43">
        <v>50363</v>
      </c>
      <c r="D7" s="43">
        <v>25000</v>
      </c>
      <c r="E7" s="43">
        <f>SUM(F7:G7)</f>
        <v>76612</v>
      </c>
      <c r="F7" s="43">
        <v>50370</v>
      </c>
      <c r="G7" s="43">
        <v>26242</v>
      </c>
      <c r="H7" s="40">
        <f>E7/B7*100</f>
        <v>101.65731194352668</v>
      </c>
    </row>
    <row r="8" spans="1:8" ht="44.25" customHeight="1">
      <c r="A8" s="42" t="s">
        <v>12</v>
      </c>
      <c r="B8" s="43">
        <f t="shared" ref="B8:B10" si="0">SUM(C8:D8)</f>
        <v>273</v>
      </c>
      <c r="C8" s="43">
        <v>273</v>
      </c>
      <c r="D8" s="43"/>
      <c r="E8" s="43">
        <f t="shared" ref="E8:E10" si="1">SUM(F8:G8)</f>
        <v>273</v>
      </c>
      <c r="F8" s="43">
        <v>273</v>
      </c>
      <c r="G8" s="43"/>
      <c r="H8" s="40">
        <f t="shared" ref="H8:H11" si="2">E8/B8*100</f>
        <v>100</v>
      </c>
    </row>
    <row r="9" spans="1:8" ht="44.25" customHeight="1">
      <c r="A9" s="42" t="s">
        <v>13</v>
      </c>
      <c r="B9" s="40">
        <f t="shared" si="0"/>
        <v>22433</v>
      </c>
      <c r="C9" s="40">
        <v>17833</v>
      </c>
      <c r="D9" s="40">
        <v>4600</v>
      </c>
      <c r="E9" s="43">
        <f t="shared" si="1"/>
        <v>22036</v>
      </c>
      <c r="F9" s="43">
        <v>18378</v>
      </c>
      <c r="G9" s="43">
        <v>3658</v>
      </c>
      <c r="H9" s="40">
        <f t="shared" si="2"/>
        <v>98.230285739758401</v>
      </c>
    </row>
    <row r="10" spans="1:8" ht="44.25" customHeight="1">
      <c r="A10" s="42" t="s">
        <v>14</v>
      </c>
      <c r="B10" s="43">
        <f t="shared" si="0"/>
        <v>3097</v>
      </c>
      <c r="C10" s="43">
        <v>3097</v>
      </c>
      <c r="D10" s="43"/>
      <c r="E10" s="43">
        <f t="shared" si="1"/>
        <v>3097</v>
      </c>
      <c r="F10" s="43">
        <v>3097</v>
      </c>
      <c r="G10" s="43"/>
      <c r="H10" s="40">
        <f t="shared" si="2"/>
        <v>100</v>
      </c>
    </row>
    <row r="11" spans="1:8" ht="44.25" customHeight="1">
      <c r="A11" s="8" t="s">
        <v>15</v>
      </c>
      <c r="B11" s="43">
        <f>SUM(B7,B8,B9,B10)</f>
        <v>101166</v>
      </c>
      <c r="C11" s="43">
        <f>SUM(C8:C10,C7)</f>
        <v>71566</v>
      </c>
      <c r="D11" s="43">
        <f>SUM(D8:D10,D7)</f>
        <v>29600</v>
      </c>
      <c r="E11" s="43">
        <f>E7+E8+E9+E10</f>
        <v>102018</v>
      </c>
      <c r="F11" s="43">
        <f>F7+F8+F9+F10</f>
        <v>72118</v>
      </c>
      <c r="G11" s="43">
        <f>G7+G8+G9+G10</f>
        <v>29900</v>
      </c>
      <c r="H11" s="39">
        <f t="shared" si="2"/>
        <v>100.84218017911155</v>
      </c>
    </row>
  </sheetData>
  <mergeCells count="12">
    <mergeCell ref="A2:H2"/>
    <mergeCell ref="G3:H3"/>
    <mergeCell ref="B4:D4"/>
    <mergeCell ref="E4:G4"/>
    <mergeCell ref="A4:A6"/>
    <mergeCell ref="B5:B6"/>
    <mergeCell ref="C5:C6"/>
    <mergeCell ref="D5:D6"/>
    <mergeCell ref="E5:E6"/>
    <mergeCell ref="F5:F6"/>
    <mergeCell ref="G5:G6"/>
    <mergeCell ref="H4:H6"/>
  </mergeCells>
  <phoneticPr fontId="17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25" workbookViewId="0">
      <selection activeCell="F28" sqref="F28"/>
    </sheetView>
  </sheetViews>
  <sheetFormatPr defaultColWidth="9" defaultRowHeight="13.5"/>
  <cols>
    <col min="1" max="1" width="26.5" customWidth="1"/>
    <col min="2" max="2" width="16.375" customWidth="1"/>
    <col min="3" max="4" width="11.125" customWidth="1"/>
    <col min="5" max="5" width="10.375" customWidth="1"/>
    <col min="6" max="6" width="11.125" customWidth="1"/>
  </cols>
  <sheetData>
    <row r="1" spans="1:6" ht="18.75">
      <c r="A1" s="32" t="s">
        <v>16</v>
      </c>
      <c r="B1" s="5"/>
      <c r="C1" s="5"/>
      <c r="D1" s="5"/>
      <c r="E1" s="5"/>
      <c r="F1" s="6"/>
    </row>
    <row r="2" spans="1:6" ht="27.75" customHeight="1">
      <c r="A2" s="67" t="s">
        <v>17</v>
      </c>
      <c r="B2" s="67"/>
      <c r="C2" s="67"/>
      <c r="D2" s="67"/>
      <c r="E2" s="67"/>
      <c r="F2" s="67"/>
    </row>
    <row r="3" spans="1:6" ht="22.5" customHeight="1">
      <c r="A3" s="5" t="s">
        <v>2</v>
      </c>
      <c r="B3" s="5"/>
      <c r="C3" s="5"/>
      <c r="D3" s="5"/>
      <c r="E3" s="68" t="s">
        <v>3</v>
      </c>
      <c r="F3" s="68"/>
    </row>
    <row r="4" spans="1:6" ht="14.25" customHeight="1">
      <c r="A4" s="70" t="s">
        <v>18</v>
      </c>
      <c r="B4" s="75" t="s">
        <v>19</v>
      </c>
      <c r="C4" s="69" t="s">
        <v>6</v>
      </c>
      <c r="D4" s="69"/>
      <c r="E4" s="69"/>
      <c r="F4" s="78" t="s">
        <v>20</v>
      </c>
    </row>
    <row r="5" spans="1:6" ht="13.5" customHeight="1">
      <c r="A5" s="70"/>
      <c r="B5" s="76"/>
      <c r="C5" s="69" t="s">
        <v>8</v>
      </c>
      <c r="D5" s="69" t="s">
        <v>9</v>
      </c>
      <c r="E5" s="69" t="s">
        <v>10</v>
      </c>
      <c r="F5" s="79"/>
    </row>
    <row r="6" spans="1:6" ht="13.5" customHeight="1">
      <c r="A6" s="71"/>
      <c r="B6" s="77"/>
      <c r="C6" s="72"/>
      <c r="D6" s="72"/>
      <c r="E6" s="72"/>
      <c r="F6" s="80"/>
    </row>
    <row r="7" spans="1:6" ht="26.25" customHeight="1">
      <c r="A7" s="64" t="s">
        <v>21</v>
      </c>
      <c r="B7" s="38">
        <v>82756</v>
      </c>
      <c r="C7" s="65">
        <f>SUM(D7:E7)</f>
        <v>90507</v>
      </c>
      <c r="D7" s="65">
        <v>67579</v>
      </c>
      <c r="E7" s="65">
        <v>22928</v>
      </c>
      <c r="F7" s="38">
        <f>C7/B7*100</f>
        <v>109.36608825946155</v>
      </c>
    </row>
    <row r="8" spans="1:6" ht="26.25" customHeight="1">
      <c r="A8" s="64" t="s">
        <v>22</v>
      </c>
      <c r="B8" s="38">
        <v>23549</v>
      </c>
      <c r="C8" s="65">
        <f t="shared" ref="C8:C27" si="0">SUM(D8:E8)</f>
        <v>24580</v>
      </c>
      <c r="D8" s="65">
        <v>24580</v>
      </c>
      <c r="E8" s="65">
        <v>0</v>
      </c>
      <c r="F8" s="38">
        <f t="shared" ref="F8:F28" si="1">C8/B8*100</f>
        <v>104.37810522739819</v>
      </c>
    </row>
    <row r="9" spans="1:6" ht="26.25" customHeight="1">
      <c r="A9" s="64" t="s">
        <v>23</v>
      </c>
      <c r="B9" s="38">
        <v>105287</v>
      </c>
      <c r="C9" s="65">
        <f t="shared" si="0"/>
        <v>112160</v>
      </c>
      <c r="D9" s="65">
        <v>112160</v>
      </c>
      <c r="E9" s="65">
        <v>0</v>
      </c>
      <c r="F9" s="38">
        <f t="shared" si="1"/>
        <v>106.5278714371195</v>
      </c>
    </row>
    <row r="10" spans="1:6" ht="26.25" customHeight="1">
      <c r="A10" s="64" t="s">
        <v>24</v>
      </c>
      <c r="B10" s="38">
        <v>10617</v>
      </c>
      <c r="C10" s="65">
        <f t="shared" si="0"/>
        <v>13707</v>
      </c>
      <c r="D10" s="65">
        <v>11321</v>
      </c>
      <c r="E10" s="65">
        <v>2386</v>
      </c>
      <c r="F10" s="38">
        <f t="shared" si="1"/>
        <v>129.1042667420175</v>
      </c>
    </row>
    <row r="11" spans="1:6" ht="26.25" customHeight="1">
      <c r="A11" s="64" t="s">
        <v>25</v>
      </c>
      <c r="B11" s="38">
        <v>3989</v>
      </c>
      <c r="C11" s="65">
        <f t="shared" si="0"/>
        <v>4138</v>
      </c>
      <c r="D11" s="65">
        <v>3736</v>
      </c>
      <c r="E11" s="65">
        <v>402</v>
      </c>
      <c r="F11" s="38">
        <f t="shared" si="1"/>
        <v>103.73527199799449</v>
      </c>
    </row>
    <row r="12" spans="1:6" ht="26.25" customHeight="1">
      <c r="A12" s="64" t="s">
        <v>26</v>
      </c>
      <c r="B12" s="38">
        <v>113656</v>
      </c>
      <c r="C12" s="65">
        <f t="shared" si="0"/>
        <v>107696</v>
      </c>
      <c r="D12" s="65">
        <v>106007</v>
      </c>
      <c r="E12" s="65">
        <v>1689</v>
      </c>
      <c r="F12" s="38">
        <f t="shared" si="1"/>
        <v>94.756106144858165</v>
      </c>
    </row>
    <row r="13" spans="1:6" ht="26.25" customHeight="1">
      <c r="A13" s="64" t="s">
        <v>27</v>
      </c>
      <c r="B13" s="38">
        <v>105377</v>
      </c>
      <c r="C13" s="65">
        <f t="shared" si="0"/>
        <v>101108</v>
      </c>
      <c r="D13" s="65">
        <v>99718</v>
      </c>
      <c r="E13" s="65">
        <v>1390</v>
      </c>
      <c r="F13" s="38">
        <f t="shared" si="1"/>
        <v>95.94883133890697</v>
      </c>
    </row>
    <row r="14" spans="1:6" ht="26.25" customHeight="1">
      <c r="A14" s="64" t="s">
        <v>28</v>
      </c>
      <c r="B14" s="38">
        <v>4437</v>
      </c>
      <c r="C14" s="65">
        <f t="shared" si="0"/>
        <v>4780</v>
      </c>
      <c r="D14" s="65">
        <v>4780</v>
      </c>
      <c r="E14" s="65">
        <v>0</v>
      </c>
      <c r="F14" s="38">
        <f t="shared" si="1"/>
        <v>107.73044850123958</v>
      </c>
    </row>
    <row r="15" spans="1:6" ht="26.25" customHeight="1">
      <c r="A15" s="64" t="s">
        <v>29</v>
      </c>
      <c r="B15" s="38">
        <v>57567</v>
      </c>
      <c r="C15" s="65">
        <f t="shared" si="0"/>
        <v>30169</v>
      </c>
      <c r="D15" s="65">
        <v>21614</v>
      </c>
      <c r="E15" s="65">
        <v>8555</v>
      </c>
      <c r="F15" s="38">
        <f t="shared" si="1"/>
        <v>52.406760817829657</v>
      </c>
    </row>
    <row r="16" spans="1:6" ht="26.25" customHeight="1">
      <c r="A16" s="64" t="s">
        <v>30</v>
      </c>
      <c r="B16" s="38">
        <v>80405</v>
      </c>
      <c r="C16" s="65">
        <f t="shared" si="0"/>
        <v>114918</v>
      </c>
      <c r="D16" s="65">
        <v>105387</v>
      </c>
      <c r="E16" s="65">
        <v>9531</v>
      </c>
      <c r="F16" s="38">
        <f t="shared" si="1"/>
        <v>142.92394751570177</v>
      </c>
    </row>
    <row r="17" spans="1:6" ht="26.25" customHeight="1">
      <c r="A17" s="64" t="s">
        <v>31</v>
      </c>
      <c r="B17" s="38">
        <v>15421</v>
      </c>
      <c r="C17" s="65">
        <f t="shared" si="0"/>
        <v>25544</v>
      </c>
      <c r="D17" s="65">
        <v>25544</v>
      </c>
      <c r="E17" s="65">
        <v>0</v>
      </c>
      <c r="F17" s="38">
        <f t="shared" si="1"/>
        <v>165.64425134556774</v>
      </c>
    </row>
    <row r="18" spans="1:6" ht="26.25" customHeight="1">
      <c r="A18" s="64" t="s">
        <v>32</v>
      </c>
      <c r="B18" s="38">
        <v>1300</v>
      </c>
      <c r="C18" s="65">
        <f t="shared" si="0"/>
        <v>698</v>
      </c>
      <c r="D18" s="65">
        <v>698</v>
      </c>
      <c r="E18" s="65">
        <v>0</v>
      </c>
      <c r="F18" s="38">
        <f t="shared" si="1"/>
        <v>53.692307692307693</v>
      </c>
    </row>
    <row r="19" spans="1:6" ht="26.25" customHeight="1">
      <c r="A19" s="64" t="s">
        <v>33</v>
      </c>
      <c r="B19" s="38">
        <v>2559</v>
      </c>
      <c r="C19" s="65">
        <f t="shared" si="0"/>
        <v>3263</v>
      </c>
      <c r="D19" s="65">
        <v>3263</v>
      </c>
      <c r="E19" s="65">
        <v>0</v>
      </c>
      <c r="F19" s="38">
        <f t="shared" si="1"/>
        <v>127.51074638530675</v>
      </c>
    </row>
    <row r="20" spans="1:6" ht="26.25" customHeight="1">
      <c r="A20" s="64" t="s">
        <v>34</v>
      </c>
      <c r="B20" s="38">
        <v>2580</v>
      </c>
      <c r="C20" s="65">
        <f t="shared" si="0"/>
        <v>4528</v>
      </c>
      <c r="D20" s="65">
        <v>4528</v>
      </c>
      <c r="E20" s="65">
        <v>0</v>
      </c>
      <c r="F20" s="38">
        <f t="shared" si="1"/>
        <v>175.50387596899225</v>
      </c>
    </row>
    <row r="21" spans="1:6" ht="26.25" customHeight="1">
      <c r="A21" s="64" t="s">
        <v>35</v>
      </c>
      <c r="B21" s="38">
        <v>11823</v>
      </c>
      <c r="C21" s="65">
        <f t="shared" si="0"/>
        <v>4469</v>
      </c>
      <c r="D21" s="65">
        <v>4469</v>
      </c>
      <c r="E21" s="65">
        <v>0</v>
      </c>
      <c r="F21" s="38">
        <f t="shared" si="1"/>
        <v>37.799204939524657</v>
      </c>
    </row>
    <row r="22" spans="1:6" ht="26.25" customHeight="1">
      <c r="A22" s="64" t="s">
        <v>36</v>
      </c>
      <c r="B22" s="38">
        <v>2376</v>
      </c>
      <c r="C22" s="65">
        <f t="shared" si="0"/>
        <v>3070</v>
      </c>
      <c r="D22" s="65">
        <v>3070</v>
      </c>
      <c r="E22" s="65">
        <v>0</v>
      </c>
      <c r="F22" s="38">
        <f t="shared" si="1"/>
        <v>129.20875420875421</v>
      </c>
    </row>
    <row r="23" spans="1:6" ht="26.25" customHeight="1">
      <c r="A23" s="64" t="s">
        <v>37</v>
      </c>
      <c r="B23" s="38">
        <v>1433</v>
      </c>
      <c r="C23" s="65">
        <f t="shared" si="0"/>
        <v>2369</v>
      </c>
      <c r="D23" s="65">
        <v>2353</v>
      </c>
      <c r="E23" s="65">
        <v>16</v>
      </c>
      <c r="F23" s="38">
        <f t="shared" si="1"/>
        <v>165.3175157013259</v>
      </c>
    </row>
    <row r="24" spans="1:6" ht="26.25" customHeight="1">
      <c r="A24" s="64" t="s">
        <v>38</v>
      </c>
      <c r="B24" s="38">
        <v>15000</v>
      </c>
      <c r="C24" s="65">
        <f t="shared" si="0"/>
        <v>0</v>
      </c>
      <c r="D24" s="65"/>
      <c r="E24" s="65">
        <v>0</v>
      </c>
      <c r="F24" s="38">
        <f t="shared" si="1"/>
        <v>0</v>
      </c>
    </row>
    <row r="25" spans="1:6" ht="26.25" customHeight="1">
      <c r="A25" s="64" t="s">
        <v>39</v>
      </c>
      <c r="B25" s="38">
        <v>13426</v>
      </c>
      <c r="C25" s="65">
        <f t="shared" si="0"/>
        <v>270</v>
      </c>
      <c r="D25" s="65">
        <v>254</v>
      </c>
      <c r="E25" s="65">
        <v>16</v>
      </c>
      <c r="F25" s="38">
        <f t="shared" si="1"/>
        <v>2.0110233874571728</v>
      </c>
    </row>
    <row r="26" spans="1:6" ht="26.25" customHeight="1">
      <c r="A26" s="64" t="s">
        <v>40</v>
      </c>
      <c r="B26" s="38">
        <v>2232</v>
      </c>
      <c r="C26" s="65">
        <f t="shared" si="0"/>
        <v>2232</v>
      </c>
      <c r="D26" s="65">
        <v>2232</v>
      </c>
      <c r="E26" s="65">
        <v>0</v>
      </c>
      <c r="F26" s="38">
        <f t="shared" si="1"/>
        <v>100</v>
      </c>
    </row>
    <row r="27" spans="1:6" ht="26.25" customHeight="1">
      <c r="A27" s="64" t="s">
        <v>41</v>
      </c>
      <c r="B27" s="38">
        <v>17000</v>
      </c>
      <c r="C27" s="65">
        <f t="shared" si="0"/>
        <v>25263</v>
      </c>
      <c r="D27" s="65">
        <v>25263</v>
      </c>
      <c r="E27" s="65">
        <v>0</v>
      </c>
      <c r="F27" s="38">
        <f t="shared" si="1"/>
        <v>148.60588235294117</v>
      </c>
    </row>
    <row r="28" spans="1:6" ht="26.25" customHeight="1">
      <c r="A28" s="8" t="s">
        <v>42</v>
      </c>
      <c r="B28" s="66">
        <f>SUM(B7:B27)</f>
        <v>672790</v>
      </c>
      <c r="C28" s="66">
        <f>SUM(C7:C27)</f>
        <v>675469</v>
      </c>
      <c r="D28" s="66">
        <f>SUM(D7:D27)</f>
        <v>628556</v>
      </c>
      <c r="E28" s="66">
        <f>SUM(E7:E27)</f>
        <v>46913</v>
      </c>
      <c r="F28" s="40">
        <f t="shared" si="1"/>
        <v>100.39819260096019</v>
      </c>
    </row>
  </sheetData>
  <mergeCells count="9">
    <mergeCell ref="A2:F2"/>
    <mergeCell ref="E3:F3"/>
    <mergeCell ref="C4:E4"/>
    <mergeCell ref="A4:A6"/>
    <mergeCell ref="B4:B6"/>
    <mergeCell ref="C5:C6"/>
    <mergeCell ref="D5:D6"/>
    <mergeCell ref="E5:E6"/>
    <mergeCell ref="F4:F6"/>
  </mergeCells>
  <phoneticPr fontId="1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D10" workbookViewId="0">
      <selection activeCell="G17" sqref="G17"/>
    </sheetView>
  </sheetViews>
  <sheetFormatPr defaultColWidth="9" defaultRowHeight="13.5"/>
  <cols>
    <col min="1" max="1" width="24.625" customWidth="1"/>
    <col min="2" max="2" width="11.375" customWidth="1"/>
    <col min="3" max="3" width="9.75" customWidth="1"/>
    <col min="4" max="4" width="10.625" customWidth="1"/>
    <col min="5" max="5" width="43" customWidth="1"/>
    <col min="6" max="6" width="11.125" customWidth="1"/>
    <col min="7" max="7" width="11.625" customWidth="1"/>
    <col min="8" max="8" width="9.5" customWidth="1"/>
  </cols>
  <sheetData>
    <row r="1" spans="1:8" ht="18.75">
      <c r="A1" s="1" t="s">
        <v>43</v>
      </c>
      <c r="B1" s="1"/>
    </row>
    <row r="2" spans="1:8" ht="31.5">
      <c r="A2" s="81" t="s">
        <v>44</v>
      </c>
      <c r="B2" s="81"/>
      <c r="C2" s="81"/>
      <c r="D2" s="81"/>
      <c r="E2" s="81"/>
      <c r="F2" s="81"/>
      <c r="G2" s="81"/>
      <c r="H2" s="81"/>
    </row>
    <row r="3" spans="1:8" ht="14.25">
      <c r="A3" s="5" t="s">
        <v>2</v>
      </c>
      <c r="B3" s="52"/>
      <c r="C3" s="18"/>
      <c r="D3" s="18"/>
      <c r="E3" s="18"/>
      <c r="F3" s="18"/>
      <c r="G3" s="18" t="s">
        <v>3</v>
      </c>
      <c r="H3" s="18"/>
    </row>
    <row r="4" spans="1:8" ht="18.75">
      <c r="A4" s="82" t="s">
        <v>45</v>
      </c>
      <c r="B4" s="82"/>
      <c r="C4" s="82"/>
      <c r="D4" s="82"/>
      <c r="E4" s="82" t="s">
        <v>46</v>
      </c>
      <c r="F4" s="82"/>
      <c r="G4" s="82"/>
      <c r="H4" s="82"/>
    </row>
    <row r="5" spans="1:8" ht="44.25" customHeight="1">
      <c r="A5" s="53" t="s">
        <v>47</v>
      </c>
      <c r="B5" s="54" t="s">
        <v>48</v>
      </c>
      <c r="C5" s="54" t="s">
        <v>49</v>
      </c>
      <c r="D5" s="53" t="s">
        <v>7</v>
      </c>
      <c r="E5" s="53" t="s">
        <v>47</v>
      </c>
      <c r="F5" s="54" t="s">
        <v>48</v>
      </c>
      <c r="G5" s="54" t="s">
        <v>49</v>
      </c>
      <c r="H5" s="53" t="s">
        <v>7</v>
      </c>
    </row>
    <row r="6" spans="1:8" ht="21.75" customHeight="1">
      <c r="A6" s="20" t="s">
        <v>50</v>
      </c>
      <c r="B6" s="55">
        <f>SUM(B7:B8)</f>
        <v>100000</v>
      </c>
      <c r="C6" s="55">
        <f>SUM(C7:C8)</f>
        <v>170835</v>
      </c>
      <c r="D6" s="56">
        <f>C6/B6*100</f>
        <v>170.83500000000001</v>
      </c>
      <c r="E6" s="20" t="s">
        <v>51</v>
      </c>
      <c r="F6" s="55">
        <f>SUM(F7)</f>
        <v>137968</v>
      </c>
      <c r="G6" s="55">
        <f>SUM(G7)</f>
        <v>115552</v>
      </c>
      <c r="H6" s="56">
        <f>G6/F6*100</f>
        <v>83.752754261857817</v>
      </c>
    </row>
    <row r="7" spans="1:8" ht="21.75" customHeight="1">
      <c r="A7" s="22" t="s">
        <v>52</v>
      </c>
      <c r="B7" s="57">
        <v>100000</v>
      </c>
      <c r="C7" s="57">
        <v>170835</v>
      </c>
      <c r="D7" s="56">
        <f>C7/B7*100</f>
        <v>170.83500000000001</v>
      </c>
      <c r="E7" s="58" t="s">
        <v>53</v>
      </c>
      <c r="F7" s="57">
        <f>SUM(F8:F10)</f>
        <v>137968</v>
      </c>
      <c r="G7" s="57">
        <f>SUM(G8:G10)</f>
        <v>115552</v>
      </c>
      <c r="H7" s="56">
        <f t="shared" ref="H7:H15" si="0">G7/F7*100</f>
        <v>83.752754261857817</v>
      </c>
    </row>
    <row r="8" spans="1:8" ht="21.75" customHeight="1">
      <c r="A8" s="22"/>
      <c r="B8" s="57"/>
      <c r="C8" s="57"/>
      <c r="D8" s="56"/>
      <c r="E8" s="24" t="s">
        <v>54</v>
      </c>
      <c r="F8" s="57">
        <v>54000</v>
      </c>
      <c r="G8" s="57">
        <v>49326</v>
      </c>
      <c r="H8" s="56">
        <f t="shared" si="0"/>
        <v>91.344444444444434</v>
      </c>
    </row>
    <row r="9" spans="1:8" ht="21.75" customHeight="1">
      <c r="A9" s="27"/>
      <c r="B9" s="59"/>
      <c r="C9" s="55"/>
      <c r="D9" s="56"/>
      <c r="E9" s="24" t="s">
        <v>55</v>
      </c>
      <c r="F9" s="60">
        <v>42920</v>
      </c>
      <c r="G9" s="57">
        <v>32552</v>
      </c>
      <c r="H9" s="56">
        <f t="shared" si="0"/>
        <v>75.843429636533088</v>
      </c>
    </row>
    <row r="10" spans="1:8" ht="21.75" customHeight="1">
      <c r="A10" s="22"/>
      <c r="B10" s="60"/>
      <c r="C10" s="57"/>
      <c r="D10" s="56"/>
      <c r="E10" s="24" t="s">
        <v>56</v>
      </c>
      <c r="F10" s="60">
        <v>41048</v>
      </c>
      <c r="G10" s="57">
        <v>33674</v>
      </c>
      <c r="H10" s="56">
        <f t="shared" si="0"/>
        <v>82.035665562268562</v>
      </c>
    </row>
    <row r="11" spans="1:8" ht="21.75" customHeight="1">
      <c r="A11" s="22"/>
      <c r="B11" s="60"/>
      <c r="C11" s="57"/>
      <c r="D11" s="56"/>
      <c r="E11" s="26" t="s">
        <v>57</v>
      </c>
      <c r="F11" s="55">
        <v>23000</v>
      </c>
      <c r="G11" s="55">
        <v>58300</v>
      </c>
      <c r="H11" s="56">
        <f t="shared" si="0"/>
        <v>253.47826086956519</v>
      </c>
    </row>
    <row r="12" spans="1:8" ht="21.75" customHeight="1">
      <c r="A12" s="27"/>
      <c r="B12" s="60"/>
      <c r="C12" s="57"/>
      <c r="D12" s="56"/>
      <c r="E12" s="20" t="s">
        <v>58</v>
      </c>
      <c r="F12" s="59">
        <v>5040</v>
      </c>
      <c r="G12" s="55">
        <v>5040</v>
      </c>
      <c r="H12" s="56">
        <f t="shared" si="0"/>
        <v>100</v>
      </c>
    </row>
    <row r="13" spans="1:8" ht="21.75" customHeight="1">
      <c r="A13" s="27" t="s">
        <v>59</v>
      </c>
      <c r="B13" s="59">
        <f>SUM(B6)</f>
        <v>100000</v>
      </c>
      <c r="C13" s="59">
        <f>SUM(C6)</f>
        <v>170835</v>
      </c>
      <c r="D13" s="56">
        <f>C13/B13*100</f>
        <v>170.83500000000001</v>
      </c>
      <c r="E13" s="25" t="s">
        <v>60</v>
      </c>
      <c r="F13" s="55">
        <f>SUM(F6,F11,F12)</f>
        <v>166008</v>
      </c>
      <c r="G13" s="55">
        <f>SUM(G6,G11,G12)</f>
        <v>178892</v>
      </c>
      <c r="H13" s="56">
        <f t="shared" si="0"/>
        <v>107.76107175557806</v>
      </c>
    </row>
    <row r="14" spans="1:8" ht="21.75" customHeight="1">
      <c r="A14" s="27" t="s">
        <v>61</v>
      </c>
      <c r="B14" s="59">
        <v>5396</v>
      </c>
      <c r="C14" s="59">
        <v>5976</v>
      </c>
      <c r="D14" s="56"/>
      <c r="E14" s="27" t="s">
        <v>62</v>
      </c>
      <c r="F14" s="59">
        <v>5396</v>
      </c>
      <c r="G14" s="55">
        <v>5976</v>
      </c>
      <c r="H14" s="56">
        <f t="shared" si="0"/>
        <v>110.74870274277242</v>
      </c>
    </row>
    <row r="15" spans="1:8" ht="21.75" customHeight="1">
      <c r="A15" s="27" t="s">
        <v>63</v>
      </c>
      <c r="B15" s="59">
        <v>70300</v>
      </c>
      <c r="C15" s="59">
        <v>74660</v>
      </c>
      <c r="D15" s="56"/>
      <c r="E15" s="25" t="s">
        <v>64</v>
      </c>
      <c r="F15" s="55">
        <v>4292</v>
      </c>
      <c r="G15" s="55">
        <v>8651</v>
      </c>
      <c r="H15" s="56">
        <f t="shared" si="0"/>
        <v>201.56104380242311</v>
      </c>
    </row>
    <row r="16" spans="1:8" ht="21.75" customHeight="1">
      <c r="A16" s="27" t="s">
        <v>65</v>
      </c>
      <c r="B16" s="61"/>
      <c r="C16" s="59">
        <v>9020</v>
      </c>
      <c r="D16" s="56"/>
      <c r="E16" s="25" t="s">
        <v>66</v>
      </c>
      <c r="F16" s="60"/>
      <c r="G16" s="55">
        <v>65000</v>
      </c>
      <c r="H16" s="56"/>
    </row>
    <row r="17" spans="1:8" ht="21.75" customHeight="1">
      <c r="A17" s="27"/>
      <c r="B17" s="61"/>
      <c r="C17" s="59"/>
      <c r="D17" s="56"/>
      <c r="E17" s="25" t="s">
        <v>67</v>
      </c>
      <c r="F17" s="60"/>
      <c r="G17" s="55">
        <v>1972</v>
      </c>
      <c r="H17" s="56"/>
    </row>
    <row r="18" spans="1:8" ht="21.75" customHeight="1">
      <c r="A18" s="61"/>
      <c r="B18" s="61"/>
      <c r="C18" s="61"/>
      <c r="D18" s="61"/>
      <c r="E18" s="27" t="s">
        <v>68</v>
      </c>
      <c r="F18" s="60"/>
      <c r="G18" s="55"/>
      <c r="H18" s="56"/>
    </row>
    <row r="19" spans="1:8" ht="21.75" customHeight="1">
      <c r="A19" s="62" t="s">
        <v>69</v>
      </c>
      <c r="B19" s="63">
        <f>SUM(B13:B17)</f>
        <v>175696</v>
      </c>
      <c r="C19" s="63">
        <f>SUM(C13:C17)</f>
        <v>260491</v>
      </c>
      <c r="D19" s="56">
        <f>C19/B19*100</f>
        <v>148.2623394954922</v>
      </c>
      <c r="E19" s="62" t="s">
        <v>70</v>
      </c>
      <c r="F19" s="63">
        <f>SUM(F13:F18)</f>
        <v>175696</v>
      </c>
      <c r="G19" s="63">
        <f>SUM(G13:G18)</f>
        <v>260491</v>
      </c>
      <c r="H19" s="56">
        <f>G19/F19*100</f>
        <v>148.2623394954922</v>
      </c>
    </row>
  </sheetData>
  <mergeCells count="3">
    <mergeCell ref="A2:H2"/>
    <mergeCell ref="A4:D4"/>
    <mergeCell ref="E4:H4"/>
  </mergeCells>
  <phoneticPr fontId="17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C1" workbookViewId="0">
      <selection activeCell="C6" sqref="C6"/>
    </sheetView>
  </sheetViews>
  <sheetFormatPr defaultColWidth="9" defaultRowHeight="13.5"/>
  <cols>
    <col min="1" max="1" width="34.25" customWidth="1"/>
    <col min="2" max="3" width="12" customWidth="1"/>
    <col min="4" max="4" width="9.125" customWidth="1"/>
    <col min="5" max="5" width="34" customWidth="1"/>
    <col min="6" max="7" width="12" customWidth="1"/>
    <col min="8" max="8" width="8.375" customWidth="1"/>
  </cols>
  <sheetData>
    <row r="1" spans="1:8" ht="18.75">
      <c r="A1" s="1" t="s">
        <v>71</v>
      </c>
    </row>
    <row r="2" spans="1:8" ht="31.5">
      <c r="A2" s="83" t="s">
        <v>72</v>
      </c>
      <c r="B2" s="83"/>
      <c r="C2" s="83"/>
      <c r="D2" s="83"/>
      <c r="E2" s="83"/>
      <c r="F2" s="83"/>
      <c r="G2" s="83"/>
      <c r="H2" s="83"/>
    </row>
    <row r="3" spans="1:8" ht="21.75" customHeight="1">
      <c r="A3" s="5" t="s">
        <v>2</v>
      </c>
      <c r="B3" s="45"/>
      <c r="C3" s="45"/>
      <c r="D3" s="45"/>
      <c r="E3" s="84" t="s">
        <v>3</v>
      </c>
      <c r="F3" s="84"/>
      <c r="G3" s="46"/>
      <c r="H3" s="45"/>
    </row>
    <row r="4" spans="1:8" ht="26.25" customHeight="1">
      <c r="A4" s="69" t="s">
        <v>73</v>
      </c>
      <c r="B4" s="69"/>
      <c r="C4" s="69"/>
      <c r="D4" s="69"/>
      <c r="E4" s="69" t="s">
        <v>74</v>
      </c>
      <c r="F4" s="69"/>
      <c r="G4" s="69"/>
      <c r="H4" s="69"/>
    </row>
    <row r="5" spans="1:8" ht="28.5" customHeight="1">
      <c r="A5" s="9" t="s">
        <v>75</v>
      </c>
      <c r="B5" s="9" t="s">
        <v>5</v>
      </c>
      <c r="C5" s="9" t="s">
        <v>6</v>
      </c>
      <c r="D5" s="9" t="s">
        <v>7</v>
      </c>
      <c r="E5" s="9" t="s">
        <v>75</v>
      </c>
      <c r="F5" s="9" t="s">
        <v>5</v>
      </c>
      <c r="G5" s="9" t="s">
        <v>6</v>
      </c>
      <c r="H5" s="9" t="s">
        <v>7</v>
      </c>
    </row>
    <row r="6" spans="1:8" ht="57" customHeight="1">
      <c r="A6" s="11" t="s">
        <v>76</v>
      </c>
      <c r="B6" s="47">
        <f>SUM(B7:B14)</f>
        <v>186274</v>
      </c>
      <c r="C6" s="47">
        <f>SUM(C7:C14)</f>
        <v>187709</v>
      </c>
      <c r="D6" s="47">
        <f>C6/B6*100</f>
        <v>100.77037052943514</v>
      </c>
      <c r="E6" s="11" t="s">
        <v>77</v>
      </c>
      <c r="F6" s="48">
        <f>SUM(F7:F14)</f>
        <v>171412</v>
      </c>
      <c r="G6" s="48">
        <f>SUM(G7:G14)</f>
        <v>202480</v>
      </c>
      <c r="H6" s="49">
        <f>G6/F6*100</f>
        <v>118.12475205936575</v>
      </c>
    </row>
    <row r="7" spans="1:8" ht="30" customHeight="1">
      <c r="A7" s="50" t="s">
        <v>78</v>
      </c>
      <c r="B7" s="15">
        <v>39535</v>
      </c>
      <c r="C7" s="51">
        <v>43376</v>
      </c>
      <c r="D7" s="47">
        <f t="shared" ref="D7:D13" si="0">C7/B7*100</f>
        <v>109.71544201340583</v>
      </c>
      <c r="E7" s="50" t="s">
        <v>79</v>
      </c>
      <c r="F7" s="51">
        <v>39456</v>
      </c>
      <c r="G7" s="51">
        <v>44212</v>
      </c>
      <c r="H7" s="49">
        <f t="shared" ref="H7:H13" si="1">G7/F7*100</f>
        <v>112.05393349553934</v>
      </c>
    </row>
    <row r="8" spans="1:8" ht="30" customHeight="1">
      <c r="A8" s="50" t="s">
        <v>80</v>
      </c>
      <c r="B8" s="15">
        <v>1230</v>
      </c>
      <c r="C8" s="51">
        <v>1237</v>
      </c>
      <c r="D8" s="47">
        <f t="shared" si="0"/>
        <v>100.5691056910569</v>
      </c>
      <c r="E8" s="50" t="s">
        <v>81</v>
      </c>
      <c r="F8" s="51">
        <v>260</v>
      </c>
      <c r="G8" s="51">
        <v>281</v>
      </c>
      <c r="H8" s="49">
        <f t="shared" si="1"/>
        <v>108.07692307692307</v>
      </c>
    </row>
    <row r="9" spans="1:8" ht="30" customHeight="1">
      <c r="A9" s="50" t="s">
        <v>82</v>
      </c>
      <c r="B9" s="15">
        <v>16000</v>
      </c>
      <c r="C9" s="51">
        <v>16574</v>
      </c>
      <c r="D9" s="47">
        <f t="shared" si="0"/>
        <v>103.58750000000001</v>
      </c>
      <c r="E9" s="50" t="s">
        <v>83</v>
      </c>
      <c r="F9" s="51">
        <v>14500</v>
      </c>
      <c r="G9" s="51">
        <v>15140</v>
      </c>
      <c r="H9" s="49">
        <f t="shared" si="1"/>
        <v>104.41379310344827</v>
      </c>
    </row>
    <row r="10" spans="1:8" ht="30" customHeight="1">
      <c r="A10" s="50" t="s">
        <v>84</v>
      </c>
      <c r="B10" s="15">
        <v>800</v>
      </c>
      <c r="C10" s="51">
        <v>884</v>
      </c>
      <c r="D10" s="47">
        <f t="shared" si="0"/>
        <v>110.5</v>
      </c>
      <c r="E10" s="50" t="s">
        <v>85</v>
      </c>
      <c r="F10" s="51">
        <v>950</v>
      </c>
      <c r="G10" s="51">
        <v>1900</v>
      </c>
      <c r="H10" s="49">
        <f t="shared" si="1"/>
        <v>200</v>
      </c>
    </row>
    <row r="11" spans="1:8" ht="30" customHeight="1">
      <c r="A11" s="50" t="s">
        <v>86</v>
      </c>
      <c r="B11" s="15">
        <v>475</v>
      </c>
      <c r="C11" s="51">
        <v>573</v>
      </c>
      <c r="D11" s="47">
        <f t="shared" si="0"/>
        <v>120.63157894736842</v>
      </c>
      <c r="E11" s="50" t="s">
        <v>87</v>
      </c>
      <c r="F11" s="51">
        <v>350</v>
      </c>
      <c r="G11" s="51">
        <v>527</v>
      </c>
      <c r="H11" s="49">
        <f t="shared" si="1"/>
        <v>150.57142857142858</v>
      </c>
    </row>
    <row r="12" spans="1:8" ht="30" customHeight="1">
      <c r="A12" s="50" t="s">
        <v>88</v>
      </c>
      <c r="B12" s="15">
        <v>85878</v>
      </c>
      <c r="C12" s="51">
        <v>83791</v>
      </c>
      <c r="D12" s="47">
        <f t="shared" si="0"/>
        <v>97.569808332751109</v>
      </c>
      <c r="E12" s="50" t="s">
        <v>89</v>
      </c>
      <c r="F12" s="51">
        <v>85872</v>
      </c>
      <c r="G12" s="51">
        <v>109804</v>
      </c>
      <c r="H12" s="49">
        <f t="shared" si="1"/>
        <v>127.8693869945966</v>
      </c>
    </row>
    <row r="13" spans="1:8" ht="30" customHeight="1">
      <c r="A13" s="50" t="s">
        <v>90</v>
      </c>
      <c r="B13" s="15">
        <v>42356</v>
      </c>
      <c r="C13" s="51">
        <v>41274</v>
      </c>
      <c r="D13" s="47">
        <f t="shared" si="0"/>
        <v>97.445462272169237</v>
      </c>
      <c r="E13" s="50" t="s">
        <v>91</v>
      </c>
      <c r="F13" s="51">
        <v>30024</v>
      </c>
      <c r="G13" s="51">
        <v>30616</v>
      </c>
      <c r="H13" s="49">
        <f t="shared" si="1"/>
        <v>101.97175592859047</v>
      </c>
    </row>
    <row r="14" spans="1:8" ht="30" customHeight="1">
      <c r="A14" s="50" t="s">
        <v>92</v>
      </c>
      <c r="B14" s="51"/>
      <c r="C14" s="51"/>
      <c r="D14" s="47"/>
      <c r="E14" s="50" t="s">
        <v>93</v>
      </c>
      <c r="F14" s="51"/>
      <c r="G14" s="51"/>
      <c r="H14" s="49"/>
    </row>
  </sheetData>
  <mergeCells count="4">
    <mergeCell ref="A2:H2"/>
    <mergeCell ref="E3:F3"/>
    <mergeCell ref="A4:D4"/>
    <mergeCell ref="E4:H4"/>
  </mergeCells>
  <phoneticPr fontId="1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10" workbookViewId="0">
      <selection activeCell="B7" sqref="B7"/>
    </sheetView>
  </sheetViews>
  <sheetFormatPr defaultColWidth="9" defaultRowHeight="13.5"/>
  <cols>
    <col min="1" max="1" width="21.75" customWidth="1"/>
    <col min="2" max="8" width="15.5" customWidth="1"/>
  </cols>
  <sheetData>
    <row r="1" spans="1:8" ht="18.75">
      <c r="A1" s="32" t="s">
        <v>94</v>
      </c>
      <c r="B1" s="5"/>
      <c r="C1" s="5"/>
      <c r="D1" s="5"/>
      <c r="E1" s="5"/>
      <c r="F1" s="5"/>
      <c r="G1" s="5"/>
      <c r="H1" s="41"/>
    </row>
    <row r="2" spans="1:8" ht="35.25" customHeight="1">
      <c r="A2" s="67" t="s">
        <v>95</v>
      </c>
      <c r="B2" s="67"/>
      <c r="C2" s="67"/>
      <c r="D2" s="67"/>
      <c r="E2" s="67"/>
      <c r="F2" s="67"/>
      <c r="G2" s="67"/>
      <c r="H2" s="67"/>
    </row>
    <row r="3" spans="1:8" ht="21" customHeight="1">
      <c r="A3" s="5" t="s">
        <v>2</v>
      </c>
      <c r="B3" s="5"/>
      <c r="C3" s="5"/>
      <c r="D3" s="5"/>
      <c r="E3" s="5"/>
      <c r="F3" s="5"/>
      <c r="G3" s="5"/>
      <c r="H3" s="33" t="s">
        <v>3</v>
      </c>
    </row>
    <row r="4" spans="1:8" ht="25.5" customHeight="1">
      <c r="A4" s="70" t="s">
        <v>4</v>
      </c>
      <c r="B4" s="69" t="s">
        <v>96</v>
      </c>
      <c r="C4" s="69"/>
      <c r="D4" s="69"/>
      <c r="E4" s="69" t="s">
        <v>97</v>
      </c>
      <c r="F4" s="69"/>
      <c r="G4" s="69"/>
      <c r="H4" s="87" t="s">
        <v>98</v>
      </c>
    </row>
    <row r="5" spans="1:8" ht="25.5" customHeight="1">
      <c r="A5" s="70"/>
      <c r="B5" s="85" t="s">
        <v>8</v>
      </c>
      <c r="C5" s="85" t="s">
        <v>9</v>
      </c>
      <c r="D5" s="69" t="s">
        <v>10</v>
      </c>
      <c r="E5" s="69" t="s">
        <v>8</v>
      </c>
      <c r="F5" s="69" t="s">
        <v>9</v>
      </c>
      <c r="G5" s="69" t="s">
        <v>10</v>
      </c>
      <c r="H5" s="87"/>
    </row>
    <row r="6" spans="1:8" ht="25.5" customHeight="1">
      <c r="A6" s="70"/>
      <c r="B6" s="86"/>
      <c r="C6" s="86"/>
      <c r="D6" s="72"/>
      <c r="E6" s="72"/>
      <c r="F6" s="69"/>
      <c r="G6" s="69"/>
      <c r="H6" s="88"/>
    </row>
    <row r="7" spans="1:8" ht="62.25" customHeight="1">
      <c r="A7" s="42" t="s">
        <v>11</v>
      </c>
      <c r="B7" s="43">
        <f>SUM(C7:D7)</f>
        <v>76612</v>
      </c>
      <c r="C7" s="43">
        <v>50370</v>
      </c>
      <c r="D7" s="43">
        <v>26242</v>
      </c>
      <c r="E7" s="40">
        <f>SUM(F7:G7)</f>
        <v>82740</v>
      </c>
      <c r="F7" s="40">
        <v>56040</v>
      </c>
      <c r="G7" s="40">
        <v>26700</v>
      </c>
      <c r="H7" s="44">
        <f>E7/B7*100-100</f>
        <v>7.9987469325954095</v>
      </c>
    </row>
    <row r="8" spans="1:8" ht="62.25" customHeight="1">
      <c r="A8" s="42" t="s">
        <v>99</v>
      </c>
      <c r="B8" s="43">
        <f>SUM(C8:D8)</f>
        <v>22309</v>
      </c>
      <c r="C8" s="43">
        <v>18651</v>
      </c>
      <c r="D8" s="43">
        <v>3658</v>
      </c>
      <c r="E8" s="40">
        <f>SUM(F8:G8)</f>
        <v>24093</v>
      </c>
      <c r="F8" s="40">
        <v>17471</v>
      </c>
      <c r="G8" s="40">
        <v>6622</v>
      </c>
      <c r="H8" s="44">
        <f t="shared" ref="H8:H10" si="0">E8/B8*100-100</f>
        <v>7.9967726029853452</v>
      </c>
    </row>
    <row r="9" spans="1:8" ht="62.25" customHeight="1">
      <c r="A9" s="42" t="s">
        <v>100</v>
      </c>
      <c r="B9" s="43">
        <f t="shared" ref="B9" si="1">SUM(C9:D9)</f>
        <v>3097</v>
      </c>
      <c r="C9" s="43">
        <v>3097</v>
      </c>
      <c r="D9" s="43"/>
      <c r="E9" s="40">
        <f t="shared" ref="E9" si="2">SUM(F9:G9)</f>
        <v>3344</v>
      </c>
      <c r="F9" s="40">
        <v>3344</v>
      </c>
      <c r="G9" s="40"/>
      <c r="H9" s="44">
        <f t="shared" si="0"/>
        <v>7.9754601226993884</v>
      </c>
    </row>
    <row r="10" spans="1:8" ht="62.25" customHeight="1">
      <c r="A10" s="8" t="s">
        <v>101</v>
      </c>
      <c r="B10" s="43">
        <f t="shared" ref="B10:E10" si="3">SUM(B7:B8,B9)</f>
        <v>102018</v>
      </c>
      <c r="C10" s="43">
        <f t="shared" si="3"/>
        <v>72118</v>
      </c>
      <c r="D10" s="43">
        <f t="shared" si="3"/>
        <v>29900</v>
      </c>
      <c r="E10" s="40">
        <f t="shared" si="3"/>
        <v>110177</v>
      </c>
      <c r="F10" s="40">
        <f t="shared" ref="F10:G10" si="4">SUM(F7:F8,F9)</f>
        <v>76855</v>
      </c>
      <c r="G10" s="40">
        <f t="shared" si="4"/>
        <v>33322</v>
      </c>
      <c r="H10" s="44">
        <f t="shared" si="0"/>
        <v>7.9976082652081004</v>
      </c>
    </row>
  </sheetData>
  <mergeCells count="11">
    <mergeCell ref="A2:H2"/>
    <mergeCell ref="B4:D4"/>
    <mergeCell ref="E4:G4"/>
    <mergeCell ref="A4:A6"/>
    <mergeCell ref="B5:B6"/>
    <mergeCell ref="C5:C6"/>
    <mergeCell ref="D5:D6"/>
    <mergeCell ref="E5:E6"/>
    <mergeCell ref="F5:F6"/>
    <mergeCell ref="G5:G6"/>
    <mergeCell ref="H4:H6"/>
  </mergeCells>
  <phoneticPr fontId="17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9" workbookViewId="0">
      <selection activeCell="G17" sqref="G17"/>
    </sheetView>
  </sheetViews>
  <sheetFormatPr defaultColWidth="9" defaultRowHeight="13.5"/>
  <cols>
    <col min="1" max="1" width="28.625" customWidth="1"/>
    <col min="2" max="6" width="11.875" customWidth="1"/>
  </cols>
  <sheetData>
    <row r="1" spans="1:6" ht="18.75">
      <c r="A1" s="32" t="s">
        <v>102</v>
      </c>
      <c r="B1" s="5"/>
      <c r="C1" s="5"/>
      <c r="D1" s="5"/>
      <c r="E1" s="5"/>
      <c r="F1" s="6"/>
    </row>
    <row r="2" spans="1:6" ht="27">
      <c r="A2" s="67" t="s">
        <v>103</v>
      </c>
      <c r="B2" s="67"/>
      <c r="C2" s="67"/>
      <c r="D2" s="67"/>
      <c r="E2" s="67"/>
      <c r="F2" s="67"/>
    </row>
    <row r="3" spans="1:6" ht="21.75" customHeight="1">
      <c r="A3" s="5" t="s">
        <v>2</v>
      </c>
      <c r="B3" s="5"/>
      <c r="C3" s="5"/>
      <c r="D3" s="5"/>
      <c r="E3" s="68" t="s">
        <v>3</v>
      </c>
      <c r="F3" s="68"/>
    </row>
    <row r="4" spans="1:6" ht="14.25" customHeight="1">
      <c r="A4" s="70" t="s">
        <v>104</v>
      </c>
      <c r="B4" s="75" t="s">
        <v>105</v>
      </c>
      <c r="C4" s="89" t="s">
        <v>97</v>
      </c>
      <c r="D4" s="90"/>
      <c r="E4" s="91"/>
      <c r="F4" s="78" t="s">
        <v>98</v>
      </c>
    </row>
    <row r="5" spans="1:6" ht="13.5" customHeight="1">
      <c r="A5" s="70"/>
      <c r="B5" s="76"/>
      <c r="C5" s="75" t="s">
        <v>8</v>
      </c>
      <c r="D5" s="75" t="s">
        <v>9</v>
      </c>
      <c r="E5" s="75" t="s">
        <v>10</v>
      </c>
      <c r="F5" s="79"/>
    </row>
    <row r="6" spans="1:6" ht="13.5" customHeight="1">
      <c r="A6" s="71"/>
      <c r="B6" s="92"/>
      <c r="C6" s="93"/>
      <c r="D6" s="92"/>
      <c r="E6" s="92"/>
      <c r="F6" s="80"/>
    </row>
    <row r="7" spans="1:6" ht="24" customHeight="1">
      <c r="A7" s="35" t="s">
        <v>21</v>
      </c>
      <c r="B7" s="36">
        <v>44426</v>
      </c>
      <c r="C7" s="36">
        <f>SUM(D7:E7)</f>
        <v>45700</v>
      </c>
      <c r="D7" s="37">
        <v>25880</v>
      </c>
      <c r="E7" s="38">
        <v>19820</v>
      </c>
      <c r="F7" s="38">
        <f>C7/B7*100-100</f>
        <v>2.8676900913879138</v>
      </c>
    </row>
    <row r="8" spans="1:6" ht="24" customHeight="1">
      <c r="A8" s="35" t="s">
        <v>22</v>
      </c>
      <c r="B8" s="36">
        <v>15592</v>
      </c>
      <c r="C8" s="36">
        <f t="shared" ref="C8:C27" si="0">SUM(D8:E8)</f>
        <v>17163</v>
      </c>
      <c r="D8" s="37">
        <v>17163</v>
      </c>
      <c r="E8" s="38"/>
      <c r="F8" s="38">
        <f t="shared" ref="F8:F28" si="1">C8/B8*100-100</f>
        <v>10.075679835813233</v>
      </c>
    </row>
    <row r="9" spans="1:6" ht="24" customHeight="1">
      <c r="A9" s="35" t="s">
        <v>23</v>
      </c>
      <c r="B9" s="36">
        <v>94692</v>
      </c>
      <c r="C9" s="36">
        <f t="shared" si="0"/>
        <v>83426</v>
      </c>
      <c r="D9" s="37">
        <v>83426</v>
      </c>
      <c r="E9" s="38"/>
      <c r="F9" s="38">
        <f t="shared" si="1"/>
        <v>-11.89752038186964</v>
      </c>
    </row>
    <row r="10" spans="1:6" ht="24" customHeight="1">
      <c r="A10" s="35" t="s">
        <v>24</v>
      </c>
      <c r="B10" s="36">
        <v>2862</v>
      </c>
      <c r="C10" s="36">
        <f t="shared" si="0"/>
        <v>3105</v>
      </c>
      <c r="D10" s="37">
        <v>495</v>
      </c>
      <c r="E10" s="38">
        <v>2610</v>
      </c>
      <c r="F10" s="38">
        <f t="shared" si="1"/>
        <v>8.49056603773586</v>
      </c>
    </row>
    <row r="11" spans="1:6" ht="24" customHeight="1">
      <c r="A11" s="35" t="s">
        <v>106</v>
      </c>
      <c r="B11" s="36">
        <v>2377</v>
      </c>
      <c r="C11" s="36">
        <f t="shared" si="0"/>
        <v>1867</v>
      </c>
      <c r="D11" s="37">
        <v>1357</v>
      </c>
      <c r="E11" s="38">
        <v>510</v>
      </c>
      <c r="F11" s="38">
        <f t="shared" si="1"/>
        <v>-21.455616323096336</v>
      </c>
    </row>
    <row r="12" spans="1:6" ht="24" customHeight="1">
      <c r="A12" s="35" t="s">
        <v>26</v>
      </c>
      <c r="B12" s="36">
        <v>92756</v>
      </c>
      <c r="C12" s="36">
        <f t="shared" si="0"/>
        <v>97076</v>
      </c>
      <c r="D12" s="37">
        <v>93976</v>
      </c>
      <c r="E12" s="38">
        <v>3100</v>
      </c>
      <c r="F12" s="38">
        <f t="shared" si="1"/>
        <v>4.6573806546207379</v>
      </c>
    </row>
    <row r="13" spans="1:6" ht="24" customHeight="1">
      <c r="A13" s="35" t="s">
        <v>107</v>
      </c>
      <c r="B13" s="36">
        <v>90598</v>
      </c>
      <c r="C13" s="36">
        <f t="shared" si="0"/>
        <v>88393</v>
      </c>
      <c r="D13" s="37">
        <v>86803</v>
      </c>
      <c r="E13" s="38">
        <v>1590</v>
      </c>
      <c r="F13" s="38">
        <f t="shared" si="1"/>
        <v>-2.4338285613368953</v>
      </c>
    </row>
    <row r="14" spans="1:6" ht="24" customHeight="1">
      <c r="A14" s="35" t="s">
        <v>28</v>
      </c>
      <c r="B14" s="36">
        <v>1952</v>
      </c>
      <c r="C14" s="36">
        <f t="shared" si="0"/>
        <v>2360</v>
      </c>
      <c r="D14" s="37">
        <v>2360</v>
      </c>
      <c r="E14" s="38"/>
      <c r="F14" s="38">
        <f t="shared" si="1"/>
        <v>20.901639344262307</v>
      </c>
    </row>
    <row r="15" spans="1:6" ht="24" customHeight="1">
      <c r="A15" s="35" t="s">
        <v>29</v>
      </c>
      <c r="B15" s="36">
        <v>22421</v>
      </c>
      <c r="C15" s="36">
        <f t="shared" si="0"/>
        <v>22904</v>
      </c>
      <c r="D15" s="37">
        <v>15478</v>
      </c>
      <c r="E15" s="38">
        <v>7426</v>
      </c>
      <c r="F15" s="38">
        <f t="shared" si="1"/>
        <v>2.154230408991566</v>
      </c>
    </row>
    <row r="16" spans="1:6" ht="24" customHeight="1">
      <c r="A16" s="35" t="s">
        <v>30</v>
      </c>
      <c r="B16" s="36">
        <v>63391</v>
      </c>
      <c r="C16" s="36">
        <f t="shared" si="0"/>
        <v>55287</v>
      </c>
      <c r="D16" s="37">
        <v>49543</v>
      </c>
      <c r="E16" s="38">
        <v>5744</v>
      </c>
      <c r="F16" s="38">
        <f t="shared" si="1"/>
        <v>-12.784149169440468</v>
      </c>
    </row>
    <row r="17" spans="1:7" ht="24" customHeight="1">
      <c r="A17" s="35" t="s">
        <v>31</v>
      </c>
      <c r="B17" s="36">
        <v>15047</v>
      </c>
      <c r="C17" s="36">
        <f t="shared" si="0"/>
        <v>4541</v>
      </c>
      <c r="D17" s="37">
        <v>4541</v>
      </c>
      <c r="E17" s="38"/>
      <c r="F17" s="38">
        <f t="shared" si="1"/>
        <v>-69.82122682262245</v>
      </c>
    </row>
    <row r="18" spans="1:7" ht="24" customHeight="1">
      <c r="A18" s="35" t="s">
        <v>32</v>
      </c>
      <c r="B18" s="36">
        <v>308</v>
      </c>
      <c r="C18" s="36">
        <f t="shared" si="0"/>
        <v>329</v>
      </c>
      <c r="D18" s="37">
        <v>329</v>
      </c>
      <c r="E18" s="38"/>
      <c r="F18" s="38">
        <f t="shared" si="1"/>
        <v>6.818181818181813</v>
      </c>
    </row>
    <row r="19" spans="1:7" ht="24" customHeight="1">
      <c r="A19" s="35" t="s">
        <v>33</v>
      </c>
      <c r="B19" s="36">
        <v>1253</v>
      </c>
      <c r="C19" s="36">
        <f t="shared" si="0"/>
        <v>1650</v>
      </c>
      <c r="D19" s="37">
        <v>1650</v>
      </c>
      <c r="E19" s="38"/>
      <c r="F19" s="38">
        <f t="shared" si="1"/>
        <v>31.683958499600948</v>
      </c>
    </row>
    <row r="20" spans="1:7" ht="24" customHeight="1">
      <c r="A20" s="35" t="s">
        <v>108</v>
      </c>
      <c r="B20" s="36">
        <v>1018</v>
      </c>
      <c r="C20" s="36">
        <f t="shared" si="0"/>
        <v>1528</v>
      </c>
      <c r="D20" s="37">
        <v>1528</v>
      </c>
      <c r="E20" s="38"/>
      <c r="F20" s="38">
        <f t="shared" si="1"/>
        <v>50.098231827111988</v>
      </c>
    </row>
    <row r="21" spans="1:7" ht="24" customHeight="1">
      <c r="A21" s="35" t="s">
        <v>35</v>
      </c>
      <c r="B21" s="36">
        <v>9849</v>
      </c>
      <c r="C21" s="36">
        <f t="shared" si="0"/>
        <v>16984</v>
      </c>
      <c r="D21" s="37">
        <v>16984</v>
      </c>
      <c r="E21" s="38"/>
      <c r="F21" s="38">
        <f t="shared" si="1"/>
        <v>72.443902934308056</v>
      </c>
    </row>
    <row r="22" spans="1:7" ht="24" customHeight="1">
      <c r="A22" s="35" t="s">
        <v>36</v>
      </c>
      <c r="B22" s="36">
        <v>755</v>
      </c>
      <c r="C22" s="36">
        <f t="shared" si="0"/>
        <v>1495</v>
      </c>
      <c r="D22" s="37">
        <v>1495</v>
      </c>
      <c r="E22" s="38"/>
      <c r="F22" s="38">
        <f t="shared" si="1"/>
        <v>98.013245033112582</v>
      </c>
    </row>
    <row r="23" spans="1:7" ht="24" customHeight="1">
      <c r="A23" s="35" t="s">
        <v>109</v>
      </c>
      <c r="B23" s="36">
        <v>234</v>
      </c>
      <c r="C23" s="36">
        <f t="shared" si="0"/>
        <v>465</v>
      </c>
      <c r="D23" s="37">
        <v>465</v>
      </c>
      <c r="E23" s="38"/>
      <c r="F23" s="38">
        <f t="shared" si="1"/>
        <v>98.71794871794873</v>
      </c>
    </row>
    <row r="24" spans="1:7" ht="24" customHeight="1">
      <c r="A24" s="35" t="s">
        <v>38</v>
      </c>
      <c r="B24" s="36">
        <v>15000</v>
      </c>
      <c r="C24" s="36">
        <f t="shared" si="0"/>
        <v>5000</v>
      </c>
      <c r="D24" s="37">
        <v>5000</v>
      </c>
      <c r="E24" s="38"/>
      <c r="F24" s="38">
        <f t="shared" si="1"/>
        <v>-66.666666666666671</v>
      </c>
    </row>
    <row r="25" spans="1:7" ht="24" customHeight="1">
      <c r="A25" s="35" t="s">
        <v>39</v>
      </c>
      <c r="B25" s="36">
        <v>11133</v>
      </c>
      <c r="C25" s="36">
        <f t="shared" si="0"/>
        <v>12000</v>
      </c>
      <c r="D25" s="37">
        <v>10800</v>
      </c>
      <c r="E25" s="38">
        <v>1200</v>
      </c>
      <c r="F25" s="38">
        <f t="shared" si="1"/>
        <v>7.7876583131231598</v>
      </c>
      <c r="G25" s="3"/>
    </row>
    <row r="26" spans="1:7" ht="24" customHeight="1">
      <c r="A26" s="35" t="s">
        <v>40</v>
      </c>
      <c r="B26" s="36">
        <v>2058</v>
      </c>
      <c r="C26" s="36">
        <f t="shared" si="0"/>
        <v>2363</v>
      </c>
      <c r="D26" s="37">
        <v>2363</v>
      </c>
      <c r="E26" s="38"/>
      <c r="F26" s="38"/>
    </row>
    <row r="27" spans="1:7" ht="24" customHeight="1">
      <c r="A27" s="35" t="s">
        <v>110</v>
      </c>
      <c r="B27" s="36">
        <v>17000</v>
      </c>
      <c r="C27" s="36">
        <f t="shared" si="0"/>
        <v>9000</v>
      </c>
      <c r="D27" s="37">
        <v>9000</v>
      </c>
      <c r="E27" s="38"/>
      <c r="F27" s="38">
        <f t="shared" si="1"/>
        <v>-47.058823529411761</v>
      </c>
    </row>
    <row r="28" spans="1:7" ht="24" customHeight="1">
      <c r="A28" s="34" t="s">
        <v>42</v>
      </c>
      <c r="B28" s="39">
        <f>SUM(B7:B27)</f>
        <v>504722</v>
      </c>
      <c r="C28" s="39">
        <f t="shared" ref="C28" si="2">SUM(D28:E28)</f>
        <v>472636</v>
      </c>
      <c r="D28" s="39">
        <f>SUM(D7:D27)</f>
        <v>430636</v>
      </c>
      <c r="E28" s="39">
        <f>SUM(E7:E27)</f>
        <v>42000</v>
      </c>
      <c r="F28" s="40">
        <f t="shared" si="1"/>
        <v>-6.3571629530711959</v>
      </c>
    </row>
    <row r="29" spans="1:7" ht="24" customHeight="1"/>
  </sheetData>
  <mergeCells count="9">
    <mergeCell ref="A2:F2"/>
    <mergeCell ref="E3:F3"/>
    <mergeCell ref="C4:E4"/>
    <mergeCell ref="A4:A6"/>
    <mergeCell ref="B4:B6"/>
    <mergeCell ref="C5:C6"/>
    <mergeCell ref="D5:D6"/>
    <mergeCell ref="E5:E6"/>
    <mergeCell ref="F4:F6"/>
  </mergeCells>
  <phoneticPr fontId="17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C7" workbookViewId="0">
      <selection activeCell="G17" sqref="G17"/>
    </sheetView>
  </sheetViews>
  <sheetFormatPr defaultColWidth="9" defaultRowHeight="13.5"/>
  <cols>
    <col min="1" max="1" width="43.75" customWidth="1"/>
    <col min="2" max="2" width="16.125" customWidth="1"/>
    <col min="3" max="3" width="47.75" customWidth="1"/>
    <col min="4" max="4" width="18.125" customWidth="1"/>
  </cols>
  <sheetData>
    <row r="1" spans="1:4" ht="18.75">
      <c r="A1" s="1" t="s">
        <v>111</v>
      </c>
    </row>
    <row r="2" spans="1:4" ht="31.5">
      <c r="A2" s="81" t="s">
        <v>112</v>
      </c>
      <c r="B2" s="81"/>
      <c r="C2" s="81"/>
      <c r="D2" s="81"/>
    </row>
    <row r="3" spans="1:4">
      <c r="A3" s="5" t="s">
        <v>2</v>
      </c>
      <c r="B3" s="18"/>
      <c r="C3" s="18"/>
      <c r="D3" s="18" t="s">
        <v>3</v>
      </c>
    </row>
    <row r="4" spans="1:4" ht="24" customHeight="1">
      <c r="A4" s="94" t="s">
        <v>113</v>
      </c>
      <c r="B4" s="94"/>
      <c r="C4" s="94" t="s">
        <v>114</v>
      </c>
      <c r="D4" s="94"/>
    </row>
    <row r="5" spans="1:4" ht="24" customHeight="1">
      <c r="A5" s="19" t="s">
        <v>115</v>
      </c>
      <c r="B5" s="19" t="s">
        <v>116</v>
      </c>
      <c r="C5" s="19" t="s">
        <v>115</v>
      </c>
      <c r="D5" s="19" t="s">
        <v>116</v>
      </c>
    </row>
    <row r="6" spans="1:4" ht="24" customHeight="1">
      <c r="A6" s="20" t="s">
        <v>50</v>
      </c>
      <c r="B6" s="21">
        <f>SUM(B7:B8)</f>
        <v>200000</v>
      </c>
      <c r="C6" s="20" t="s">
        <v>117</v>
      </c>
      <c r="D6" s="21">
        <f>SUM(D7:D9)</f>
        <v>173000</v>
      </c>
    </row>
    <row r="7" spans="1:4" ht="24" customHeight="1">
      <c r="A7" s="22" t="s">
        <v>118</v>
      </c>
      <c r="B7" s="23">
        <v>200000</v>
      </c>
      <c r="C7" s="24" t="s">
        <v>54</v>
      </c>
      <c r="D7" s="23">
        <v>52000</v>
      </c>
    </row>
    <row r="8" spans="1:4" ht="24" customHeight="1">
      <c r="A8" s="22"/>
      <c r="B8" s="23"/>
      <c r="C8" s="24" t="s">
        <v>55</v>
      </c>
      <c r="D8" s="23">
        <v>66000</v>
      </c>
    </row>
    <row r="9" spans="1:4" ht="24" customHeight="1">
      <c r="A9" s="22"/>
      <c r="B9" s="23"/>
      <c r="C9" s="24" t="s">
        <v>56</v>
      </c>
      <c r="D9" s="23">
        <v>55000</v>
      </c>
    </row>
    <row r="10" spans="1:4" ht="24" customHeight="1">
      <c r="A10" s="22"/>
      <c r="B10" s="23"/>
      <c r="C10" s="25" t="s">
        <v>119</v>
      </c>
      <c r="D10" s="21">
        <v>200000</v>
      </c>
    </row>
    <row r="11" spans="1:4" ht="24" customHeight="1">
      <c r="A11" s="22"/>
      <c r="B11" s="23"/>
      <c r="C11" s="26" t="s">
        <v>120</v>
      </c>
      <c r="D11" s="21">
        <v>5633</v>
      </c>
    </row>
    <row r="12" spans="1:4" ht="24" customHeight="1">
      <c r="A12" s="27"/>
      <c r="B12" s="21"/>
      <c r="C12" s="25" t="s">
        <v>121</v>
      </c>
      <c r="D12" s="21">
        <v>12000</v>
      </c>
    </row>
    <row r="13" spans="1:4" ht="24" customHeight="1">
      <c r="A13" s="27" t="s">
        <v>122</v>
      </c>
      <c r="B13" s="21">
        <f>SUM(B6)</f>
        <v>200000</v>
      </c>
      <c r="C13" s="28" t="s">
        <v>123</v>
      </c>
      <c r="D13" s="29">
        <f>SUM(D10:D12,D6)</f>
        <v>390633</v>
      </c>
    </row>
    <row r="14" spans="1:4" ht="24" customHeight="1">
      <c r="A14" s="27" t="s">
        <v>124</v>
      </c>
      <c r="B14" s="21">
        <v>5633</v>
      </c>
      <c r="C14" s="25" t="s">
        <v>64</v>
      </c>
      <c r="D14" s="21">
        <v>15000</v>
      </c>
    </row>
    <row r="15" spans="1:4" ht="24" customHeight="1">
      <c r="A15" s="27" t="s">
        <v>125</v>
      </c>
      <c r="B15" s="21">
        <v>200000</v>
      </c>
      <c r="C15" s="25" t="s">
        <v>66</v>
      </c>
      <c r="D15" s="21"/>
    </row>
    <row r="16" spans="1:4" ht="24" customHeight="1">
      <c r="A16" s="22"/>
      <c r="B16" s="23"/>
      <c r="C16" s="24"/>
      <c r="D16" s="23"/>
    </row>
    <row r="17" spans="1:4" ht="24" customHeight="1">
      <c r="A17" s="19" t="s">
        <v>69</v>
      </c>
      <c r="B17" s="30">
        <f>SUM(B13:B16)</f>
        <v>405633</v>
      </c>
      <c r="C17" s="19" t="s">
        <v>70</v>
      </c>
      <c r="D17" s="31">
        <f>SUM(D13:D15)</f>
        <v>405633</v>
      </c>
    </row>
  </sheetData>
  <mergeCells count="3">
    <mergeCell ref="A2:D2"/>
    <mergeCell ref="A4:B4"/>
    <mergeCell ref="C4:D4"/>
  </mergeCells>
  <phoneticPr fontId="17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17" sqref="G17"/>
    </sheetView>
  </sheetViews>
  <sheetFormatPr defaultColWidth="9" defaultRowHeight="13.5"/>
  <cols>
    <col min="1" max="1" width="36.875" customWidth="1"/>
    <col min="2" max="2" width="9.125" customWidth="1"/>
    <col min="3" max="3" width="9.5" customWidth="1"/>
    <col min="4" max="4" width="6.875" customWidth="1"/>
    <col min="5" max="5" width="36.875" customWidth="1"/>
    <col min="6" max="6" width="9.125" customWidth="1"/>
    <col min="7" max="7" width="9.25" customWidth="1"/>
    <col min="8" max="8" width="7" customWidth="1"/>
  </cols>
  <sheetData>
    <row r="1" spans="1:8" ht="18.75">
      <c r="A1" s="1" t="s">
        <v>126</v>
      </c>
      <c r="B1" s="2"/>
      <c r="C1" s="3"/>
      <c r="D1" s="3"/>
      <c r="E1" s="3"/>
      <c r="F1" s="3"/>
      <c r="G1" s="3"/>
      <c r="H1" s="4"/>
    </row>
    <row r="2" spans="1:8" ht="29.25" customHeight="1">
      <c r="A2" s="83" t="s">
        <v>127</v>
      </c>
      <c r="B2" s="83"/>
      <c r="C2" s="83"/>
      <c r="D2" s="83"/>
      <c r="E2" s="83"/>
      <c r="F2" s="83"/>
      <c r="G2" s="83"/>
      <c r="H2" s="83"/>
    </row>
    <row r="3" spans="1:8">
      <c r="A3" s="5" t="s">
        <v>2</v>
      </c>
      <c r="B3" s="6"/>
      <c r="C3" s="7"/>
      <c r="D3" s="7"/>
      <c r="E3" s="95" t="s">
        <v>3</v>
      </c>
      <c r="F3" s="95"/>
      <c r="G3" s="95"/>
      <c r="H3" s="95"/>
    </row>
    <row r="4" spans="1:8" ht="14.25">
      <c r="A4" s="69" t="s">
        <v>73</v>
      </c>
      <c r="B4" s="69"/>
      <c r="C4" s="69"/>
      <c r="D4" s="69"/>
      <c r="E4" s="73" t="s">
        <v>74</v>
      </c>
      <c r="F4" s="73"/>
      <c r="G4" s="73"/>
      <c r="H4" s="73"/>
    </row>
    <row r="5" spans="1:8" ht="39" customHeight="1">
      <c r="A5" s="9" t="s">
        <v>75</v>
      </c>
      <c r="B5" s="10" t="s">
        <v>128</v>
      </c>
      <c r="C5" s="10" t="s">
        <v>116</v>
      </c>
      <c r="D5" s="10" t="s">
        <v>98</v>
      </c>
      <c r="E5" s="10" t="s">
        <v>75</v>
      </c>
      <c r="F5" s="10" t="s">
        <v>128</v>
      </c>
      <c r="G5" s="10" t="s">
        <v>116</v>
      </c>
      <c r="H5" s="10" t="s">
        <v>98</v>
      </c>
    </row>
    <row r="6" spans="1:8" ht="38.25" customHeight="1">
      <c r="A6" s="11" t="s">
        <v>76</v>
      </c>
      <c r="B6" s="12">
        <f>SUM(B7,B8,B9,B12,B13,B11,B10,B14)</f>
        <v>186274</v>
      </c>
      <c r="C6" s="12">
        <f>SUM(C7,C8,C9,C12,C13,C11,C10,C14)</f>
        <v>180447</v>
      </c>
      <c r="D6" s="13">
        <f>C6/B6*100-100</f>
        <v>-3.1281875087237125</v>
      </c>
      <c r="E6" s="12" t="s">
        <v>77</v>
      </c>
      <c r="F6" s="13">
        <f>SUM(F7:F14)</f>
        <v>171412</v>
      </c>
      <c r="G6" s="13">
        <f>SUM(G7:G14)</f>
        <v>179508</v>
      </c>
      <c r="H6" s="10">
        <f t="shared" ref="H6:H13" si="0">G6/F6*100-100</f>
        <v>4.7231232352460637</v>
      </c>
    </row>
    <row r="7" spans="1:8" ht="38.25" customHeight="1">
      <c r="A7" s="14" t="s">
        <v>78</v>
      </c>
      <c r="B7" s="15">
        <v>39535</v>
      </c>
      <c r="C7" s="15">
        <v>22800</v>
      </c>
      <c r="D7" s="13">
        <f t="shared" ref="D7:D13" si="1">C7/B7*100-100</f>
        <v>-42.32958138358417</v>
      </c>
      <c r="E7" s="16" t="s">
        <v>79</v>
      </c>
      <c r="F7" s="16">
        <v>39456</v>
      </c>
      <c r="G7" s="16">
        <v>40800</v>
      </c>
      <c r="H7" s="17">
        <f t="shared" si="0"/>
        <v>3.4063260340632553</v>
      </c>
    </row>
    <row r="8" spans="1:8" ht="38.25" customHeight="1">
      <c r="A8" s="14" t="s">
        <v>80</v>
      </c>
      <c r="B8" s="15">
        <v>1230</v>
      </c>
      <c r="C8" s="15">
        <v>1117</v>
      </c>
      <c r="D8" s="13">
        <f t="shared" si="1"/>
        <v>-9.1869918699186996</v>
      </c>
      <c r="E8" s="16" t="s">
        <v>81</v>
      </c>
      <c r="F8" s="16">
        <v>260</v>
      </c>
      <c r="G8" s="16">
        <v>355</v>
      </c>
      <c r="H8" s="17">
        <f t="shared" si="0"/>
        <v>36.538461538461547</v>
      </c>
    </row>
    <row r="9" spans="1:8" ht="38.25" customHeight="1">
      <c r="A9" s="14" t="s">
        <v>82</v>
      </c>
      <c r="B9" s="15">
        <v>16000</v>
      </c>
      <c r="C9" s="15">
        <v>17600</v>
      </c>
      <c r="D9" s="13">
        <f t="shared" si="1"/>
        <v>10.000000000000014</v>
      </c>
      <c r="E9" s="16" t="s">
        <v>83</v>
      </c>
      <c r="F9" s="16">
        <v>14500</v>
      </c>
      <c r="G9" s="16">
        <v>16000</v>
      </c>
      <c r="H9" s="17">
        <f t="shared" si="0"/>
        <v>10.34482758620689</v>
      </c>
    </row>
    <row r="10" spans="1:8" ht="38.25" customHeight="1">
      <c r="A10" s="14" t="s">
        <v>84</v>
      </c>
      <c r="B10" s="15">
        <v>800</v>
      </c>
      <c r="C10" s="15">
        <v>700</v>
      </c>
      <c r="D10" s="13">
        <f t="shared" si="1"/>
        <v>-12.5</v>
      </c>
      <c r="E10" s="16" t="s">
        <v>85</v>
      </c>
      <c r="F10" s="16">
        <v>950</v>
      </c>
      <c r="G10" s="16">
        <v>1800</v>
      </c>
      <c r="H10" s="17">
        <f t="shared" si="0"/>
        <v>89.473684210526301</v>
      </c>
    </row>
    <row r="11" spans="1:8" ht="38.25" customHeight="1">
      <c r="A11" s="14" t="s">
        <v>86</v>
      </c>
      <c r="B11" s="15">
        <v>475</v>
      </c>
      <c r="C11" s="15">
        <v>575</v>
      </c>
      <c r="D11" s="13">
        <f t="shared" si="1"/>
        <v>21.05263157894737</v>
      </c>
      <c r="E11" s="16" t="s">
        <v>87</v>
      </c>
      <c r="F11" s="16">
        <v>350</v>
      </c>
      <c r="G11" s="16">
        <v>530</v>
      </c>
      <c r="H11" s="17">
        <f t="shared" si="0"/>
        <v>51.428571428571416</v>
      </c>
    </row>
    <row r="12" spans="1:8" ht="38.25" customHeight="1">
      <c r="A12" s="14" t="s">
        <v>88</v>
      </c>
      <c r="B12" s="15">
        <v>85878</v>
      </c>
      <c r="C12" s="15">
        <v>91500</v>
      </c>
      <c r="D12" s="13">
        <f t="shared" si="1"/>
        <v>6.5464961922727696</v>
      </c>
      <c r="E12" s="16" t="s">
        <v>89</v>
      </c>
      <c r="F12" s="16">
        <v>85872</v>
      </c>
      <c r="G12" s="16">
        <v>90000</v>
      </c>
      <c r="H12" s="17">
        <f t="shared" si="0"/>
        <v>4.8071548351034039</v>
      </c>
    </row>
    <row r="13" spans="1:8" ht="38.25" customHeight="1">
      <c r="A13" s="14" t="s">
        <v>90</v>
      </c>
      <c r="B13" s="15">
        <v>42356</v>
      </c>
      <c r="C13" s="15">
        <v>46155</v>
      </c>
      <c r="D13" s="13">
        <f t="shared" si="1"/>
        <v>8.96921333459251</v>
      </c>
      <c r="E13" s="16" t="s">
        <v>91</v>
      </c>
      <c r="F13" s="16">
        <v>30024</v>
      </c>
      <c r="G13" s="16">
        <v>30023</v>
      </c>
      <c r="H13" s="17">
        <f t="shared" si="0"/>
        <v>-3.330668798298575E-3</v>
      </c>
    </row>
    <row r="14" spans="1:8" ht="38.25" customHeight="1">
      <c r="A14" s="14" t="s">
        <v>92</v>
      </c>
      <c r="B14" s="15"/>
      <c r="C14" s="15"/>
      <c r="D14" s="13"/>
      <c r="E14" s="15" t="s">
        <v>93</v>
      </c>
      <c r="F14" s="15"/>
      <c r="G14" s="15"/>
      <c r="H14" s="10"/>
    </row>
  </sheetData>
  <mergeCells count="4">
    <mergeCell ref="A2:H2"/>
    <mergeCell ref="E3:H3"/>
    <mergeCell ref="A4:D4"/>
    <mergeCell ref="E4:H4"/>
  </mergeCells>
  <phoneticPr fontId="17" type="noConversion"/>
  <pageMargins left="0.70866141732283505" right="0.70866141732283505" top="0.55118110236220497" bottom="0.55118110236220497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2019年财政收入</vt:lpstr>
      <vt:lpstr>2019年财政支出</vt:lpstr>
      <vt:lpstr>2019年政府性基金收支</vt:lpstr>
      <vt:lpstr>2019年社保基金完成</vt:lpstr>
      <vt:lpstr>2020年财政收入计划</vt:lpstr>
      <vt:lpstr>2020年财政支出计划</vt:lpstr>
      <vt:lpstr>2020年政府性基金收支计划</vt:lpstr>
      <vt:lpstr>2020年社保基金预算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2020-05-17T03:19:55Z</cp:lastPrinted>
  <dcterms:created xsi:type="dcterms:W3CDTF">2006-09-16T00:00:00Z</dcterms:created>
  <dcterms:modified xsi:type="dcterms:W3CDTF">2020-06-19T03:28:25Z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